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rojects\LIHEAP Web-Based Performance Management System\Task 4 - T&amp;TA\Performance Measures\Guidance on Data Collection\"/>
    </mc:Choice>
  </mc:AlternateContent>
  <bookViews>
    <workbookView xWindow="0" yWindow="0" windowWidth="25200" windowHeight="11985"/>
  </bookViews>
  <sheets>
    <sheet name="State Profiles" sheetId="2" r:id="rId1"/>
    <sheet name="RAW DATA" sheetId="1" r:id="rId2"/>
  </sheets>
  <definedNames>
    <definedName name="COAL">'RAW DATA'!$C$3:$C$53</definedName>
    <definedName name="ELCOOL">'RAW DATA'!$O$3:$O$53</definedName>
    <definedName name="ELHEAT">'RAW DATA'!$M$3:$M$53</definedName>
    <definedName name="FO">'RAW DATA'!$G$3:$G$53</definedName>
    <definedName name="KEROSENE">'RAW DATA'!$I$3:$I$53</definedName>
    <definedName name="LPG">'RAW DATA'!$K$3:$K$53</definedName>
    <definedName name="NG">'RAW DATA'!$E$3:$E$53</definedName>
    <definedName name="StateList">'RAW DATA'!$A$3:$A$53</definedName>
    <definedName name="TOTALHC">'RAW DATA'!$R$3:$R$53</definedName>
    <definedName name="WOOD">'RAW DATA'!$Q$3:$Q$53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" l="1"/>
  <c r="A6" i="2"/>
  <c r="B13" i="2"/>
  <c r="A13" i="2"/>
  <c r="A5" i="2"/>
  <c r="A9" i="2"/>
  <c r="A7" i="2"/>
  <c r="A10" i="2"/>
  <c r="B4" i="2"/>
  <c r="G5" i="1" l="1"/>
  <c r="G10" i="1"/>
  <c r="G13" i="1"/>
  <c r="G17" i="1"/>
  <c r="G18" i="1"/>
  <c r="G19" i="1"/>
  <c r="G27" i="1"/>
  <c r="G32" i="1"/>
  <c r="G33" i="1"/>
  <c r="G34" i="1"/>
  <c r="G37" i="1"/>
  <c r="G42" i="1"/>
  <c r="G43" i="1"/>
  <c r="G45" i="1"/>
  <c r="G48" i="1"/>
  <c r="G50" i="1"/>
  <c r="G51" i="1"/>
  <c r="I5" i="1"/>
  <c r="I7" i="1"/>
  <c r="I8" i="1"/>
  <c r="I9" i="1"/>
  <c r="I13" i="1"/>
  <c r="I17" i="1"/>
  <c r="I19" i="1"/>
  <c r="I22" i="1"/>
  <c r="I23" i="1"/>
  <c r="I27" i="1"/>
  <c r="I31" i="1"/>
  <c r="I32" i="1"/>
  <c r="I33" i="1"/>
  <c r="I37" i="1"/>
  <c r="I45" i="1"/>
  <c r="I48" i="1"/>
  <c r="I51" i="1"/>
  <c r="K4" i="1"/>
  <c r="K5" i="1"/>
  <c r="K6" i="1"/>
  <c r="K7" i="1"/>
  <c r="K12" i="1"/>
  <c r="K13" i="1"/>
  <c r="K19" i="1"/>
  <c r="K22" i="1"/>
  <c r="K23" i="1"/>
  <c r="K27" i="1"/>
  <c r="K28" i="1"/>
  <c r="K36" i="1"/>
  <c r="K37" i="1"/>
  <c r="K38" i="1"/>
  <c r="K39" i="1"/>
  <c r="K45" i="1"/>
  <c r="K51" i="1"/>
  <c r="K52" i="1"/>
  <c r="K53" i="1"/>
  <c r="M4" i="1"/>
  <c r="M5" i="1"/>
  <c r="M10" i="1"/>
  <c r="M12" i="1"/>
  <c r="M13" i="1"/>
  <c r="M18" i="1"/>
  <c r="M19" i="1"/>
  <c r="M20" i="1"/>
  <c r="M27" i="1"/>
  <c r="M28" i="1"/>
  <c r="M29" i="1"/>
  <c r="M34" i="1"/>
  <c r="M35" i="1"/>
  <c r="M36" i="1"/>
  <c r="M37" i="1"/>
  <c r="M42" i="1"/>
  <c r="M43" i="1"/>
  <c r="M44" i="1"/>
  <c r="M45" i="1"/>
  <c r="M50" i="1"/>
  <c r="M51" i="1"/>
  <c r="M52" i="1"/>
  <c r="O5" i="1"/>
  <c r="O10" i="1"/>
  <c r="O13" i="1"/>
  <c r="O18" i="1"/>
  <c r="O19" i="1"/>
  <c r="O24" i="1"/>
  <c r="O25" i="1"/>
  <c r="O26" i="1"/>
  <c r="O27" i="1"/>
  <c r="O37" i="1"/>
  <c r="O40" i="1"/>
  <c r="O41" i="1"/>
  <c r="O42" i="1"/>
  <c r="O43" i="1"/>
  <c r="O45" i="1"/>
  <c r="O48" i="1"/>
  <c r="O50" i="1"/>
  <c r="O51" i="1"/>
  <c r="Q5" i="1"/>
  <c r="Q6" i="1"/>
  <c r="Q7" i="1"/>
  <c r="Q13" i="1"/>
  <c r="Q15" i="1"/>
  <c r="Q17" i="1"/>
  <c r="Q19" i="1"/>
  <c r="Q27" i="1"/>
  <c r="Q30" i="1"/>
  <c r="Q31" i="1"/>
  <c r="Q32" i="1"/>
  <c r="Q37" i="1"/>
  <c r="Q38" i="1"/>
  <c r="Q39" i="1"/>
  <c r="Q40" i="1"/>
  <c r="Q41" i="1"/>
  <c r="Q45" i="1"/>
  <c r="Q46" i="1"/>
  <c r="Q48" i="1"/>
  <c r="Q51" i="1"/>
  <c r="Q3" i="1"/>
  <c r="B11" i="2" s="1"/>
  <c r="O3" i="1"/>
  <c r="B6" i="2" s="1"/>
  <c r="M3" i="1"/>
  <c r="B5" i="2" s="1"/>
  <c r="K3" i="1"/>
  <c r="B9" i="2" s="1"/>
  <c r="G3" i="1"/>
  <c r="C5" i="1"/>
  <c r="C7" i="1"/>
  <c r="C8" i="1"/>
  <c r="C9" i="1"/>
  <c r="C13" i="1"/>
  <c r="C17" i="1"/>
  <c r="C19" i="1"/>
  <c r="C22" i="1"/>
  <c r="C23" i="1"/>
  <c r="C24" i="1"/>
  <c r="C27" i="1"/>
  <c r="C33" i="1"/>
  <c r="C35" i="1"/>
  <c r="C37" i="1"/>
  <c r="C43" i="1"/>
  <c r="C45" i="1"/>
  <c r="C46" i="1"/>
  <c r="C51" i="1"/>
  <c r="E8" i="1"/>
  <c r="E9" i="1"/>
  <c r="E10" i="1"/>
  <c r="E11" i="1"/>
  <c r="E13" i="1"/>
  <c r="E17" i="1"/>
  <c r="E18" i="1"/>
  <c r="E19" i="1"/>
  <c r="E23" i="1"/>
  <c r="E24" i="1"/>
  <c r="E27" i="1"/>
  <c r="E31" i="1"/>
  <c r="E32" i="1"/>
  <c r="E33" i="1"/>
  <c r="E34" i="1"/>
  <c r="E37" i="1"/>
  <c r="E41" i="1"/>
  <c r="E42" i="1"/>
  <c r="E43" i="1"/>
  <c r="E45" i="1"/>
  <c r="E48" i="1"/>
  <c r="E50" i="1"/>
  <c r="E51" i="1"/>
  <c r="E53" i="1"/>
  <c r="E5" i="1"/>
  <c r="E6" i="1"/>
  <c r="E3" i="1"/>
  <c r="B7" i="2" s="1"/>
  <c r="C3" i="1"/>
  <c r="B10" i="2" s="1"/>
  <c r="S4" i="1"/>
  <c r="G4" i="1" s="1"/>
  <c r="T4" i="1"/>
  <c r="S5" i="1"/>
  <c r="T5" i="1" s="1"/>
  <c r="S6" i="1"/>
  <c r="T6" i="1"/>
  <c r="S7" i="1"/>
  <c r="T7" i="1"/>
  <c r="S8" i="1"/>
  <c r="S9" i="1"/>
  <c r="S10" i="1"/>
  <c r="I10" i="1" s="1"/>
  <c r="T10" i="1"/>
  <c r="S11" i="1"/>
  <c r="T11" i="1"/>
  <c r="S12" i="1"/>
  <c r="T12" i="1"/>
  <c r="S13" i="1"/>
  <c r="T13" i="1" s="1"/>
  <c r="S14" i="1"/>
  <c r="S15" i="1"/>
  <c r="T15" i="1"/>
  <c r="S16" i="1"/>
  <c r="T16" i="1"/>
  <c r="S17" i="1"/>
  <c r="S18" i="1"/>
  <c r="I18" i="1" s="1"/>
  <c r="T18" i="1"/>
  <c r="S19" i="1"/>
  <c r="T19" i="1"/>
  <c r="S20" i="1"/>
  <c r="T20" i="1"/>
  <c r="S21" i="1"/>
  <c r="S22" i="1"/>
  <c r="S23" i="1"/>
  <c r="S24" i="1"/>
  <c r="T24" i="1"/>
  <c r="S25" i="1"/>
  <c r="S26" i="1"/>
  <c r="T26" i="1"/>
  <c r="S27" i="1"/>
  <c r="T27" i="1"/>
  <c r="S28" i="1"/>
  <c r="G28" i="1" s="1"/>
  <c r="T28" i="1"/>
  <c r="S29" i="1"/>
  <c r="S30" i="1"/>
  <c r="T30" i="1"/>
  <c r="S31" i="1"/>
  <c r="S32" i="1"/>
  <c r="S33" i="1"/>
  <c r="S34" i="1"/>
  <c r="T34" i="1"/>
  <c r="S35" i="1"/>
  <c r="T35" i="1"/>
  <c r="S36" i="1"/>
  <c r="G36" i="1" s="1"/>
  <c r="T36" i="1"/>
  <c r="S37" i="1"/>
  <c r="T37" i="1" s="1"/>
  <c r="S38" i="1"/>
  <c r="T38" i="1"/>
  <c r="S39" i="1"/>
  <c r="T39" i="1"/>
  <c r="S40" i="1"/>
  <c r="S41" i="1"/>
  <c r="S42" i="1"/>
  <c r="I42" i="1" s="1"/>
  <c r="T42" i="1"/>
  <c r="S43" i="1"/>
  <c r="T43" i="1"/>
  <c r="S44" i="1"/>
  <c r="T44" i="1"/>
  <c r="S45" i="1"/>
  <c r="T45" i="1" s="1"/>
  <c r="S46" i="1"/>
  <c r="S47" i="1"/>
  <c r="T47" i="1"/>
  <c r="S48" i="1"/>
  <c r="T48" i="1"/>
  <c r="S49" i="1"/>
  <c r="S50" i="1"/>
  <c r="I50" i="1" s="1"/>
  <c r="T50" i="1"/>
  <c r="S51" i="1"/>
  <c r="T51" i="1"/>
  <c r="S52" i="1"/>
  <c r="S53" i="1"/>
  <c r="T3" i="1"/>
  <c r="S3" i="1"/>
  <c r="I3" i="1" s="1"/>
  <c r="G52" i="1" l="1"/>
  <c r="O52" i="1"/>
  <c r="E52" i="1"/>
  <c r="I52" i="1"/>
  <c r="Q52" i="1"/>
  <c r="C52" i="1"/>
  <c r="T52" i="1"/>
  <c r="K32" i="1"/>
  <c r="M32" i="1"/>
  <c r="T32" i="1"/>
  <c r="T21" i="1"/>
  <c r="G21" i="1"/>
  <c r="O21" i="1"/>
  <c r="I21" i="1"/>
  <c r="Q21" i="1"/>
  <c r="C21" i="1"/>
  <c r="M21" i="1"/>
  <c r="K21" i="1"/>
  <c r="M47" i="1"/>
  <c r="G47" i="1"/>
  <c r="O47" i="1"/>
  <c r="Q47" i="1"/>
  <c r="E47" i="1"/>
  <c r="K47" i="1"/>
  <c r="T31" i="1"/>
  <c r="M31" i="1"/>
  <c r="G31" i="1"/>
  <c r="O31" i="1"/>
  <c r="K31" i="1"/>
  <c r="C31" i="1"/>
  <c r="K16" i="1"/>
  <c r="M16" i="1"/>
  <c r="E16" i="1"/>
  <c r="C16" i="1"/>
  <c r="I16" i="1"/>
  <c r="I11" i="1"/>
  <c r="Q11" i="1"/>
  <c r="K11" i="1"/>
  <c r="M11" i="1"/>
  <c r="G11" i="1"/>
  <c r="M6" i="1"/>
  <c r="G6" i="1"/>
  <c r="O6" i="1"/>
  <c r="C6" i="1"/>
  <c r="I6" i="1"/>
  <c r="E21" i="1"/>
  <c r="O16" i="1"/>
  <c r="G16" i="1"/>
  <c r="M46" i="1"/>
  <c r="G46" i="1"/>
  <c r="O46" i="1"/>
  <c r="E46" i="1"/>
  <c r="T46" i="1"/>
  <c r="K46" i="1"/>
  <c r="T41" i="1"/>
  <c r="K41" i="1"/>
  <c r="M41" i="1"/>
  <c r="G41" i="1"/>
  <c r="I41" i="1"/>
  <c r="C41" i="1"/>
  <c r="I26" i="1"/>
  <c r="Q26" i="1"/>
  <c r="C26" i="1"/>
  <c r="K26" i="1"/>
  <c r="M26" i="1"/>
  <c r="E26" i="1"/>
  <c r="G26" i="1"/>
  <c r="G20" i="1"/>
  <c r="O20" i="1"/>
  <c r="E20" i="1"/>
  <c r="I20" i="1"/>
  <c r="Q20" i="1"/>
  <c r="C20" i="1"/>
  <c r="K20" i="1"/>
  <c r="C32" i="1"/>
  <c r="C11" i="1"/>
  <c r="O32" i="1"/>
  <c r="I47" i="1"/>
  <c r="K40" i="1"/>
  <c r="T40" i="1"/>
  <c r="M40" i="1"/>
  <c r="G40" i="1"/>
  <c r="I40" i="1"/>
  <c r="C40" i="1"/>
  <c r="E40" i="1"/>
  <c r="M30" i="1"/>
  <c r="G30" i="1"/>
  <c r="O30" i="1"/>
  <c r="E30" i="1"/>
  <c r="K30" i="1"/>
  <c r="C30" i="1"/>
  <c r="I30" i="1"/>
  <c r="T25" i="1"/>
  <c r="K25" i="1"/>
  <c r="M25" i="1"/>
  <c r="C25" i="1"/>
  <c r="E25" i="1"/>
  <c r="I25" i="1"/>
  <c r="G25" i="1"/>
  <c r="Q25" i="1"/>
  <c r="M15" i="1"/>
  <c r="G15" i="1"/>
  <c r="O15" i="1"/>
  <c r="E15" i="1"/>
  <c r="K15" i="1"/>
  <c r="C15" i="1"/>
  <c r="I15" i="1"/>
  <c r="C47" i="1"/>
  <c r="Q16" i="1"/>
  <c r="O11" i="1"/>
  <c r="I46" i="1"/>
  <c r="I35" i="1"/>
  <c r="Q35" i="1"/>
  <c r="K35" i="1"/>
  <c r="T29" i="1"/>
  <c r="G29" i="1"/>
  <c r="O29" i="1"/>
  <c r="I29" i="1"/>
  <c r="Q29" i="1"/>
  <c r="C29" i="1"/>
  <c r="M14" i="1"/>
  <c r="G14" i="1"/>
  <c r="O14" i="1"/>
  <c r="E14" i="1"/>
  <c r="T14" i="1"/>
  <c r="T9" i="1"/>
  <c r="K9" i="1"/>
  <c r="M9" i="1"/>
  <c r="E29" i="1"/>
  <c r="Q14" i="1"/>
  <c r="O9" i="1"/>
  <c r="T49" i="1"/>
  <c r="K49" i="1"/>
  <c r="M49" i="1"/>
  <c r="G44" i="1"/>
  <c r="O44" i="1"/>
  <c r="E44" i="1"/>
  <c r="I44" i="1"/>
  <c r="Q44" i="1"/>
  <c r="C44" i="1"/>
  <c r="M39" i="1"/>
  <c r="G39" i="1"/>
  <c r="O39" i="1"/>
  <c r="K24" i="1"/>
  <c r="M24" i="1"/>
  <c r="K8" i="1"/>
  <c r="T8" i="1"/>
  <c r="M8" i="1"/>
  <c r="E49" i="1"/>
  <c r="E39" i="1"/>
  <c r="Q49" i="1"/>
  <c r="Q24" i="1"/>
  <c r="O49" i="1"/>
  <c r="O35" i="1"/>
  <c r="O8" i="1"/>
  <c r="T53" i="1"/>
  <c r="G53" i="1"/>
  <c r="O53" i="1"/>
  <c r="I53" i="1"/>
  <c r="Q53" i="1"/>
  <c r="C53" i="1"/>
  <c r="I34" i="1"/>
  <c r="Q34" i="1"/>
  <c r="C34" i="1"/>
  <c r="K34" i="1"/>
  <c r="M23" i="1"/>
  <c r="T23" i="1"/>
  <c r="G23" i="1"/>
  <c r="O23" i="1"/>
  <c r="B16" i="2"/>
  <c r="C49" i="1"/>
  <c r="C39" i="1"/>
  <c r="Q23" i="1"/>
  <c r="Q9" i="1"/>
  <c r="O34" i="1"/>
  <c r="K29" i="1"/>
  <c r="I39" i="1"/>
  <c r="I14" i="1"/>
  <c r="G24" i="1"/>
  <c r="G9" i="1"/>
  <c r="K48" i="1"/>
  <c r="M48" i="1"/>
  <c r="I43" i="1"/>
  <c r="Q43" i="1"/>
  <c r="K43" i="1"/>
  <c r="M38" i="1"/>
  <c r="G38" i="1"/>
  <c r="O38" i="1"/>
  <c r="E38" i="1"/>
  <c r="T33" i="1"/>
  <c r="K33" i="1"/>
  <c r="M33" i="1"/>
  <c r="M22" i="1"/>
  <c r="T22" i="1"/>
  <c r="G22" i="1"/>
  <c r="O22" i="1"/>
  <c r="E22" i="1"/>
  <c r="T17" i="1"/>
  <c r="K17" i="1"/>
  <c r="M17" i="1"/>
  <c r="G12" i="1"/>
  <c r="O12" i="1"/>
  <c r="E12" i="1"/>
  <c r="I12" i="1"/>
  <c r="Q12" i="1"/>
  <c r="C12" i="1"/>
  <c r="M7" i="1"/>
  <c r="G7" i="1"/>
  <c r="O7" i="1"/>
  <c r="E7" i="1"/>
  <c r="E35" i="1"/>
  <c r="C48" i="1"/>
  <c r="C38" i="1"/>
  <c r="C14" i="1"/>
  <c r="Q33" i="1"/>
  <c r="Q22" i="1"/>
  <c r="Q8" i="1"/>
  <c r="O33" i="1"/>
  <c r="O17" i="1"/>
  <c r="M53" i="1"/>
  <c r="K44" i="1"/>
  <c r="K14" i="1"/>
  <c r="I49" i="1"/>
  <c r="I38" i="1"/>
  <c r="I24" i="1"/>
  <c r="G49" i="1"/>
  <c r="G35" i="1"/>
  <c r="G8" i="1"/>
  <c r="E4" i="1"/>
  <c r="C36" i="1"/>
  <c r="C28" i="1"/>
  <c r="C4" i="1"/>
  <c r="Q36" i="1"/>
  <c r="Q28" i="1"/>
  <c r="Q4" i="1"/>
  <c r="K50" i="1"/>
  <c r="K42" i="1"/>
  <c r="K18" i="1"/>
  <c r="K10" i="1"/>
  <c r="I36" i="1"/>
  <c r="I28" i="1"/>
  <c r="I4" i="1"/>
  <c r="B8" i="2"/>
  <c r="B14" i="2" s="1"/>
  <c r="E36" i="1"/>
  <c r="E28" i="1"/>
  <c r="C50" i="1"/>
  <c r="C42" i="1"/>
  <c r="C18" i="1"/>
  <c r="C10" i="1"/>
  <c r="Q50" i="1"/>
  <c r="Q42" i="1"/>
  <c r="Q18" i="1"/>
  <c r="Q10" i="1"/>
  <c r="O36" i="1"/>
  <c r="O28" i="1"/>
  <c r="O4" i="1"/>
</calcChain>
</file>

<file path=xl/sharedStrings.xml><?xml version="1.0" encoding="utf-8"?>
<sst xmlns="http://schemas.openxmlformats.org/spreadsheetml/2006/main" count="103" uniqueCount="95">
  <si>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</si>
  <si>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</si>
  <si>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</si>
  <si>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</si>
  <si>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</si>
  <si>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</si>
  <si>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</si>
  <si>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</si>
  <si>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</si>
  <si>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</si>
  <si>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</si>
  <si>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</si>
  <si>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</si>
  <si>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</si>
  <si>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</si>
  <si>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</si>
  <si>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</si>
  <si>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</si>
  <si>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</si>
  <si>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</si>
  <si>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</si>
  <si>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</si>
  <si>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</si>
  <si>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</si>
  <si>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</si>
  <si>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</si>
  <si>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</si>
  <si>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</si>
  <si>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</si>
  <si>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</si>
  <si>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</si>
  <si>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</si>
  <si>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</si>
  <si>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</si>
  <si>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</si>
  <si>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</si>
  <si>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</si>
  <si>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</si>
  <si>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</si>
  <si>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</si>
  <si>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</si>
  <si>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</si>
  <si>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</si>
  <si>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</si>
  <si>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</si>
  <si>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</si>
  <si>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</si>
  <si>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</si>
  <si>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</si>
  <si>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</si>
  <si>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</si>
  <si>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</si>
  <si>
    <t>Column N</t>
  </si>
  <si>
    <t>Expenditures Low Income Normal Year COAL</t>
  </si>
  <si>
    <t>Column V</t>
  </si>
  <si>
    <t>Expenditures Low Income Normal Year NG</t>
  </si>
  <si>
    <t>Column AF</t>
  </si>
  <si>
    <t>Calculated</t>
  </si>
  <si>
    <t>Expenditures Low Income Normal Year KEROSENE</t>
  </si>
  <si>
    <t>Expenditures Low Income Normal Year FUEL OIL</t>
  </si>
  <si>
    <t>Column AN</t>
  </si>
  <si>
    <t>Expenditures Low Income Normal Year LPG</t>
  </si>
  <si>
    <t>Column AV</t>
  </si>
  <si>
    <t>Expenditures Low Income Normal Year EL-HEAT</t>
  </si>
  <si>
    <t>Expenditures Low Income Normal Year WOOD</t>
  </si>
  <si>
    <t>Column BJ</t>
  </si>
  <si>
    <t>Column BD</t>
  </si>
  <si>
    <t>Column BU</t>
  </si>
  <si>
    <t>Expenditures Low Income Normal Year EL-COOL</t>
  </si>
  <si>
    <t>TOTAL</t>
  </si>
  <si>
    <t>Column BV</t>
  </si>
  <si>
    <t>TOTAL HEAT + COOL Expenditures</t>
  </si>
  <si>
    <t>CHECK</t>
  </si>
  <si>
    <t>Percent of Total Expenditures on COAL</t>
  </si>
  <si>
    <t>Percent of Total Expenditures on NG</t>
  </si>
  <si>
    <t>Percent of Total Expenditures on FUEL OIL</t>
  </si>
  <si>
    <t>Percent of Total Expenditures on KEROSENE</t>
  </si>
  <si>
    <t>Percent of Total Expenditures on LPG</t>
  </si>
  <si>
    <t>Percent of Total Expenditures on EL-HEAT</t>
  </si>
  <si>
    <t>Percent of Total Expenditures on EL-COOL</t>
  </si>
  <si>
    <t>Percent of Total Expenditures on WOOD</t>
  </si>
  <si>
    <t>State Name</t>
  </si>
  <si>
    <t>TOTAL PERCENT</t>
  </si>
  <si>
    <t>Natural Gas % + Total Electric %</t>
  </si>
  <si>
    <t>Allocation Source:</t>
  </si>
  <si>
    <t>Percent of Total Expenditures on FUEL OIL/KEROSENE</t>
  </si>
  <si>
    <t>Data Source:</t>
  </si>
  <si>
    <t>2014 LIHEAP Allocation Formula</t>
  </si>
  <si>
    <t>Low-income Heating/Cooling Expenditures by Fuel Type</t>
  </si>
  <si>
    <t>Will the state need to go beyond EL and NG vendors?</t>
  </si>
  <si>
    <t>melissa@verveassociates.net</t>
  </si>
  <si>
    <t>Melissa Torgerson</t>
  </si>
  <si>
    <t>Please contact the APPRISE T&amp;TA team regarding questions about this data:</t>
  </si>
  <si>
    <t>Trayvon Braxton</t>
  </si>
  <si>
    <t>trayvon-braxton@appriseinc.org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</si>
</sst>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 applyProtection="1">
      <alignment horizontal="left" vertical="center"/>
    </xf>
    <xf numFmtId="5" fontId="2" fillId="0" borderId="0" xfId="0" applyNumberFormat="1" applyFont="1" applyFill="1" applyAlignment="1" applyProtection="1">
      <alignment horizontal="left"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5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wrapText="1"/>
    </xf>
    <xf numFmtId="164" fontId="0" fillId="0" borderId="0" xfId="0" applyNumberFormat="1"/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0" fillId="0" borderId="3" xfId="0" applyBorder="1"/>
    <xf numFmtId="10" fontId="0" fillId="0" borderId="4" xfId="0" applyNumberFormat="1" applyBorder="1"/>
    <xf numFmtId="164" fontId="0" fillId="0" borderId="4" xfId="0" applyNumberFormat="1" applyBorder="1"/>
    <xf numFmtId="0" fontId="0" fillId="0" borderId="5" xfId="0" applyBorder="1"/>
    <xf numFmtId="10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3" fillId="0" borderId="2" xfId="0" applyFont="1" applyBorder="1" applyAlignment="1">
      <alignment horizontal="center"/>
    </xf>
    <xf numFmtId="0" fontId="0" fillId="3" borderId="0" xfId="0" applyFill="1"/>
    <xf numFmtId="0" fontId="0" fillId="0" borderId="0" xfId="0" applyAlignment="1">
      <alignment wrapText="1"/>
    </xf>
    <xf numFmtId="0" fontId="4" fillId="0" borderId="9" xfId="1" applyBorder="1"/>
    <xf numFmtId="0" fontId="1" fillId="0" borderId="9" xfId="0" applyFont="1" applyBorder="1"/>
    <xf numFmtId="0" fontId="0" fillId="0" borderId="10" xfId="0" applyBorder="1"/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16" fmlaLink="$H$4" fmlaRange="'RAW DATA'!$A$3:$A$53" sel="38" val="37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2</xdr:row>
          <xdr:rowOff>142875</xdr:rowOff>
        </xdr:from>
        <xdr:to>
          <xdr:col>8</xdr:col>
          <xdr:colOff>133350</xdr:colOff>
          <xdr:row>4</xdr:row>
          <xdr:rowOff>66675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elissa@verveassociates.net" TargetMode="External"/><Relationship Id="rId1" Type="http://schemas.openxmlformats.org/officeDocument/2006/relationships/hyperlink" Target="mailto:trayvon-braxton@appriseinc.org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4"/>
  <sheetViews>
    <sheetView tabSelected="1" workbookViewId="0">
      <selection activeCell="G25" sqref="G25"/>
    </sheetView>
  </sheetViews>
  <sheetFormatPr defaultRowHeight="15" x14ac:dyDescent="0.25"/>
  <cols>
    <col min="1" max="1" width="49" bestFit="1" customWidth="1"/>
    <col min="2" max="2" width="21.7109375" customWidth="1"/>
  </cols>
  <sheetData>
    <row r="2" spans="1:8" ht="21" x14ac:dyDescent="0.35">
      <c r="A2" s="27" t="s">
        <v>88</v>
      </c>
      <c r="B2" s="27"/>
    </row>
    <row r="3" spans="1:8" ht="15.75" thickBot="1" x14ac:dyDescent="0.3"/>
    <row r="4" spans="1:8" ht="21.75" thickTop="1" x14ac:dyDescent="0.35">
      <c r="A4" s="13" t="s">
        <v>81</v>
      </c>
      <c r="B4" s="21" t="str">
        <f>INDEX(StateList, 'State Profiles'!$H$4)</f>
        <v>Oregon</v>
      </c>
      <c r="H4">
        <v>38</v>
      </c>
    </row>
    <row r="5" spans="1:8" x14ac:dyDescent="0.25">
      <c r="A5" s="14" t="str">
        <f>'RAW DATA'!M2</f>
        <v>Percent of Total Expenditures on EL-HEAT</v>
      </c>
      <c r="B5" s="15">
        <f>INDEX(ELHEAT, 'State Profiles'!$H$4)</f>
        <v>0.51073391528499779</v>
      </c>
    </row>
    <row r="6" spans="1:8" x14ac:dyDescent="0.25">
      <c r="A6" s="14" t="str">
        <f>'RAW DATA'!O2</f>
        <v>Percent of Total Expenditures on EL-COOL</v>
      </c>
      <c r="B6" s="15">
        <f>INDEX(ELCOOL, 'State Profiles'!$H$4)</f>
        <v>2.4894004291563659E-2</v>
      </c>
    </row>
    <row r="7" spans="1:8" x14ac:dyDescent="0.25">
      <c r="A7" s="14" t="str">
        <f>'RAW DATA'!E2</f>
        <v>Percent of Total Expenditures on NG</v>
      </c>
      <c r="B7" s="15">
        <f>INDEX(NG, 'State Profiles'!$H$4)</f>
        <v>0.25511963819505795</v>
      </c>
    </row>
    <row r="8" spans="1:8" x14ac:dyDescent="0.25">
      <c r="A8" s="14" t="s">
        <v>85</v>
      </c>
      <c r="B8" s="15">
        <f>INDEX(FO + KEROSENE, 'State Profiles'!$H$4)</f>
        <v>6.7043383871245907E-2</v>
      </c>
    </row>
    <row r="9" spans="1:8" x14ac:dyDescent="0.25">
      <c r="A9" s="14" t="str">
        <f>'RAW DATA'!K2</f>
        <v>Percent of Total Expenditures on LPG</v>
      </c>
      <c r="B9" s="15">
        <f>INDEX(LPG, 'State Profiles'!$H$4)</f>
        <v>4.7085233790167255E-2</v>
      </c>
    </row>
    <row r="10" spans="1:8" x14ac:dyDescent="0.25">
      <c r="A10" s="14" t="str">
        <f>'RAW DATA'!C2</f>
        <v>Percent of Total Expenditures on COAL</v>
      </c>
      <c r="B10" s="15">
        <f>INDEX(COAL, 'State Profiles'!$H$4)</f>
        <v>0</v>
      </c>
    </row>
    <row r="11" spans="1:8" x14ac:dyDescent="0.25">
      <c r="A11" s="14" t="str">
        <f>'RAW DATA'!Q2</f>
        <v>Percent of Total Expenditures on WOOD</v>
      </c>
      <c r="B11" s="15">
        <f>INDEX(WOOD, 'State Profiles'!$H$4)</f>
        <v>9.5123824566967552E-2</v>
      </c>
    </row>
    <row r="12" spans="1:8" x14ac:dyDescent="0.25">
      <c r="A12" s="14"/>
      <c r="B12" s="15"/>
    </row>
    <row r="13" spans="1:8" x14ac:dyDescent="0.25">
      <c r="A13" s="14" t="str">
        <f>'RAW DATA'!R2</f>
        <v>TOTAL HEAT + COOL Expenditures</v>
      </c>
      <c r="B13" s="16">
        <f>INDEX(TOTALHC, 'State Profiles'!$H$4)</f>
        <v>229043225.5578143</v>
      </c>
    </row>
    <row r="14" spans="1:8" ht="15.75" thickBot="1" x14ac:dyDescent="0.3">
      <c r="A14" s="17" t="s">
        <v>82</v>
      </c>
      <c r="B14" s="18">
        <f>SUM(B5:B11)</f>
        <v>1</v>
      </c>
    </row>
    <row r="15" spans="1:8" ht="15.75" thickTop="1" x14ac:dyDescent="0.25">
      <c r="A15" s="19"/>
      <c r="B15" s="20"/>
    </row>
    <row r="16" spans="1:8" x14ac:dyDescent="0.25">
      <c r="A16" s="14" t="s">
        <v>83</v>
      </c>
      <c r="B16" s="15">
        <f>SUM(B7,B5,B6)</f>
        <v>0.79074755777161931</v>
      </c>
    </row>
    <row r="17" spans="1:2" x14ac:dyDescent="0.25">
      <c r="A17" s="26"/>
      <c r="B17" s="26"/>
    </row>
    <row r="19" spans="1:2" x14ac:dyDescent="0.25">
      <c r="A19" s="22" t="s">
        <v>86</v>
      </c>
    </row>
    <row r="20" spans="1:2" x14ac:dyDescent="0.25">
      <c r="A20" s="22" t="s">
        <v>87</v>
      </c>
    </row>
    <row r="22" spans="1:2" x14ac:dyDescent="0.25">
      <c r="A22" t="s">
        <v>92</v>
      </c>
    </row>
    <row r="23" spans="1:2" x14ac:dyDescent="0.25">
      <c r="A23" s="24" t="s">
        <v>94</v>
      </c>
      <c r="B23" s="25" t="s">
        <v>93</v>
      </c>
    </row>
    <row r="24" spans="1:2" x14ac:dyDescent="0.25">
      <c r="A24" s="24" t="s">
        <v>90</v>
      </c>
      <c r="B24" s="25" t="s">
        <v>91</v>
      </c>
    </row>
  </sheetData>
  <mergeCells count="1">
    <mergeCell ref="A2:B2"/>
  </mergeCells>
  <hyperlinks>
    <hyperlink ref="A23" r:id="rId1"/>
    <hyperlink ref="A24" r:id="rId2"/>
  </hyperlinks>
  <pageMargins left="0.7" right="0.7" top="0.75" bottom="0.75" header="0.3" footer="0.3"/>
  <pageSetup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6" name="Drop Down 7">
              <controlPr defaultSize="0" autoLine="0" autoPict="0">
                <anchor moveWithCells="1">
                  <from>
                    <xdr:col>5</xdr:col>
                    <xdr:colOff>152400</xdr:colOff>
                    <xdr:row>2</xdr:row>
                    <xdr:rowOff>142875</xdr:rowOff>
                  </from>
                  <to>
                    <xdr:col>8</xdr:col>
                    <xdr:colOff>133350</xdr:colOff>
                    <xdr:row>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opLeftCell="E1" workbookViewId="0">
      <selection activeCell="U8" sqref="U8"/>
    </sheetView>
  </sheetViews>
  <sheetFormatPr defaultRowHeight="15" x14ac:dyDescent="0.25"/>
  <cols>
    <col min="1" max="1" width="17.28515625" bestFit="1" customWidth="1"/>
    <col min="2" max="2" width="15.28515625" customWidth="1"/>
    <col min="3" max="3" width="12.7109375" customWidth="1"/>
    <col min="4" max="4" width="14.5703125" bestFit="1" customWidth="1"/>
    <col min="5" max="5" width="12.7109375" customWidth="1"/>
    <col min="6" max="6" width="14.5703125" bestFit="1" customWidth="1"/>
    <col min="7" max="7" width="12.7109375" customWidth="1"/>
    <col min="8" max="8" width="12.7109375" bestFit="1" customWidth="1"/>
    <col min="9" max="9" width="12.7109375" customWidth="1"/>
    <col min="10" max="10" width="12.7109375" bestFit="1" customWidth="1"/>
    <col min="11" max="11" width="12.7109375" customWidth="1"/>
    <col min="12" max="12" width="12.7109375" bestFit="1" customWidth="1"/>
    <col min="13" max="13" width="12.7109375" customWidth="1"/>
    <col min="14" max="14" width="12.7109375" bestFit="1" customWidth="1"/>
    <col min="15" max="15" width="12.7109375" customWidth="1"/>
    <col min="16" max="16" width="12.7109375" style="8" bestFit="1" customWidth="1"/>
    <col min="17" max="17" width="12.7109375" customWidth="1"/>
    <col min="18" max="19" width="14.5703125" bestFit="1" customWidth="1"/>
    <col min="21" max="21" width="22.5703125" customWidth="1"/>
  </cols>
  <sheetData>
    <row r="1" spans="1:21" x14ac:dyDescent="0.25">
      <c r="A1" t="s">
        <v>84</v>
      </c>
      <c r="B1" s="6" t="s">
        <v>52</v>
      </c>
      <c r="C1" s="12" t="s">
        <v>57</v>
      </c>
      <c r="D1" s="6" t="s">
        <v>54</v>
      </c>
      <c r="E1" s="12" t="s">
        <v>57</v>
      </c>
      <c r="F1" s="6" t="s">
        <v>56</v>
      </c>
      <c r="G1" s="12" t="s">
        <v>57</v>
      </c>
      <c r="H1" s="6" t="s">
        <v>60</v>
      </c>
      <c r="I1" s="12" t="s">
        <v>57</v>
      </c>
      <c r="J1" s="6" t="s">
        <v>62</v>
      </c>
      <c r="K1" s="12" t="s">
        <v>57</v>
      </c>
      <c r="L1" s="6" t="s">
        <v>66</v>
      </c>
      <c r="M1" s="12" t="s">
        <v>57</v>
      </c>
      <c r="N1" s="6" t="s">
        <v>67</v>
      </c>
      <c r="O1" s="12" t="s">
        <v>57</v>
      </c>
      <c r="P1" s="10" t="s">
        <v>65</v>
      </c>
      <c r="Q1" s="12" t="s">
        <v>57</v>
      </c>
      <c r="R1" s="6" t="s">
        <v>70</v>
      </c>
      <c r="S1" s="6" t="s">
        <v>69</v>
      </c>
    </row>
    <row r="2" spans="1:21" ht="75" x14ac:dyDescent="0.25">
      <c r="A2" s="3" t="s">
        <v>51</v>
      </c>
      <c r="B2" s="7" t="s">
        <v>53</v>
      </c>
      <c r="C2" s="4" t="s">
        <v>73</v>
      </c>
      <c r="D2" s="7" t="s">
        <v>55</v>
      </c>
      <c r="E2" s="4" t="s">
        <v>74</v>
      </c>
      <c r="F2" s="7" t="s">
        <v>59</v>
      </c>
      <c r="G2" s="4" t="s">
        <v>75</v>
      </c>
      <c r="H2" s="7" t="s">
        <v>58</v>
      </c>
      <c r="I2" s="4" t="s">
        <v>76</v>
      </c>
      <c r="J2" s="7" t="s">
        <v>61</v>
      </c>
      <c r="K2" s="4" t="s">
        <v>77</v>
      </c>
      <c r="L2" s="7" t="s">
        <v>63</v>
      </c>
      <c r="M2" s="4" t="s">
        <v>78</v>
      </c>
      <c r="N2" s="7" t="s">
        <v>68</v>
      </c>
      <c r="O2" s="4" t="s">
        <v>79</v>
      </c>
      <c r="P2" s="9" t="s">
        <v>64</v>
      </c>
      <c r="Q2" s="4" t="s">
        <v>80</v>
      </c>
      <c r="R2" s="7" t="s">
        <v>71</v>
      </c>
      <c r="S2" s="6" t="s">
        <v>69</v>
      </c>
      <c r="T2" t="s">
        <v>72</v>
      </c>
      <c r="U2" s="23" t="s">
        <v>89</v>
      </c>
    </row>
    <row r="3" spans="1:21" x14ac:dyDescent="0.25">
      <c r="A3" s="1" t="s">
        <v>0</v>
      </c>
      <c r="B3" s="5">
        <v>0</v>
      </c>
      <c r="C3" s="11">
        <f>B3/S3</f>
        <v>0</v>
      </c>
      <c r="D3" s="5">
        <v>76146840.471019924</v>
      </c>
      <c r="E3" s="11">
        <f>D3/S3</f>
        <v>0.19783996690676819</v>
      </c>
      <c r="F3" s="5">
        <v>1674011.6695395524</v>
      </c>
      <c r="G3" s="11">
        <f>F3/S3</f>
        <v>4.3493126077803878E-3</v>
      </c>
      <c r="H3" s="5">
        <v>281212.56141270022</v>
      </c>
      <c r="I3" s="11">
        <f>H3/S3</f>
        <v>7.3062892037956335E-4</v>
      </c>
      <c r="J3" s="5">
        <v>29461755.026910026</v>
      </c>
      <c r="K3" s="11">
        <f>J3/S3</f>
        <v>7.6545692552503097E-2</v>
      </c>
      <c r="L3" s="5">
        <v>117874410.2170898</v>
      </c>
      <c r="M3" s="11">
        <f>L3/S3</f>
        <v>0.30625393348236329</v>
      </c>
      <c r="N3" s="5">
        <v>154899639.60268509</v>
      </c>
      <c r="O3" s="11">
        <f>N3/S3</f>
        <v>0.40245057291022585</v>
      </c>
      <c r="P3" s="8">
        <v>4553220.2628571419</v>
      </c>
      <c r="Q3" s="11">
        <f>P3/S3</f>
        <v>1.1829892619979611E-2</v>
      </c>
      <c r="R3" s="5">
        <v>384891089.81151426</v>
      </c>
      <c r="S3" s="5">
        <f>SUM(B3,D3,F3,H3,J3,L3,N3,P3)</f>
        <v>384891089.81151426</v>
      </c>
      <c r="T3" t="str">
        <f>IF(R3=S3, "TRUE","FALSE")</f>
        <v>TRUE</v>
      </c>
    </row>
    <row r="4" spans="1:21" x14ac:dyDescent="0.25">
      <c r="A4" s="2" t="s">
        <v>1</v>
      </c>
      <c r="B4" s="5">
        <v>375915.03611357469</v>
      </c>
      <c r="C4" s="11">
        <f t="shared" ref="C4:C53" si="0">B4/S4</f>
        <v>2.9604786379467023E-3</v>
      </c>
      <c r="D4" s="5">
        <v>30593682.94733537</v>
      </c>
      <c r="E4" s="11">
        <f t="shared" ref="E4:E53" si="1">D4/S4</f>
        <v>0.24093727603472689</v>
      </c>
      <c r="F4" s="5">
        <v>62100267.679809958</v>
      </c>
      <c r="G4" s="11">
        <f t="shared" ref="G4:G53" si="2">F4/S4</f>
        <v>0.48906401238311764</v>
      </c>
      <c r="H4" s="5">
        <v>378371.9744098619</v>
      </c>
      <c r="I4" s="11">
        <f t="shared" ref="I4:I53" si="3">H4/S4</f>
        <v>2.9798279925671274E-3</v>
      </c>
      <c r="J4" s="5">
        <v>6304733.9773099218</v>
      </c>
      <c r="K4" s="11">
        <f t="shared" ref="K4:K53" si="4">J4/S4</f>
        <v>4.9652257730184363E-2</v>
      </c>
      <c r="L4" s="5">
        <v>21908778.77123189</v>
      </c>
      <c r="M4" s="11">
        <f t="shared" ref="M4:M53" si="5">L4/S4</f>
        <v>0.17254024262050535</v>
      </c>
      <c r="N4" s="5">
        <v>0</v>
      </c>
      <c r="O4" s="11">
        <f t="shared" ref="O4:O53" si="6">N4/S4</f>
        <v>0</v>
      </c>
      <c r="P4" s="8">
        <v>5316040.0613157908</v>
      </c>
      <c r="Q4" s="11">
        <f t="shared" ref="Q4:Q53" si="7">P4/S4</f>
        <v>4.1865904600951818E-2</v>
      </c>
      <c r="R4" s="5">
        <v>126977790.44752638</v>
      </c>
      <c r="S4" s="5">
        <f t="shared" ref="S4:S53" si="8">SUM(B4,D4,F4,H4,J4,L4,N4,P4)</f>
        <v>126977790.44752638</v>
      </c>
      <c r="T4" t="str">
        <f t="shared" ref="T4:T53" si="9">IF(R4=S4, "TRUE","FALSE")</f>
        <v>TRUE</v>
      </c>
    </row>
    <row r="5" spans="1:21" x14ac:dyDescent="0.25">
      <c r="A5" s="2" t="s">
        <v>2</v>
      </c>
      <c r="B5" s="5">
        <v>0</v>
      </c>
      <c r="C5" s="11">
        <f t="shared" si="0"/>
        <v>0</v>
      </c>
      <c r="D5" s="5">
        <v>52367063.618290201</v>
      </c>
      <c r="E5" s="11">
        <f t="shared" si="1"/>
        <v>0.14218779555557609</v>
      </c>
      <c r="F5" s="5">
        <v>270523.98115436151</v>
      </c>
      <c r="G5" s="11">
        <f t="shared" si="2"/>
        <v>7.3453055923918865E-4</v>
      </c>
      <c r="H5" s="5">
        <v>0</v>
      </c>
      <c r="I5" s="11">
        <f t="shared" si="3"/>
        <v>0</v>
      </c>
      <c r="J5" s="5">
        <v>21696943.613604307</v>
      </c>
      <c r="K5" s="11">
        <f t="shared" si="4"/>
        <v>5.8911849730572292E-2</v>
      </c>
      <c r="L5" s="5">
        <v>68340006.764725521</v>
      </c>
      <c r="M5" s="11">
        <f t="shared" si="5"/>
        <v>0.185557757848687</v>
      </c>
      <c r="N5" s="5">
        <v>212461725.13943088</v>
      </c>
      <c r="O5" s="11">
        <f t="shared" si="6"/>
        <v>0.57687909632876888</v>
      </c>
      <c r="P5" s="8">
        <v>13158803.373376926</v>
      </c>
      <c r="Q5" s="11">
        <f t="shared" si="7"/>
        <v>3.572896997715666E-2</v>
      </c>
      <c r="R5" s="5">
        <v>368295066.49058223</v>
      </c>
      <c r="S5" s="5">
        <f t="shared" si="8"/>
        <v>368295066.49058217</v>
      </c>
      <c r="T5" t="str">
        <f t="shared" si="9"/>
        <v>TRUE</v>
      </c>
    </row>
    <row r="6" spans="1:21" x14ac:dyDescent="0.25">
      <c r="A6" s="1" t="s">
        <v>3</v>
      </c>
      <c r="B6" s="5">
        <v>0</v>
      </c>
      <c r="C6" s="11">
        <f t="shared" si="0"/>
        <v>0</v>
      </c>
      <c r="D6" s="5">
        <v>55080030.107196711</v>
      </c>
      <c r="E6" s="11">
        <f t="shared" si="1"/>
        <v>0.25160728578798164</v>
      </c>
      <c r="F6" s="5">
        <v>284560.29955486121</v>
      </c>
      <c r="G6" s="11">
        <f t="shared" si="2"/>
        <v>1.299880273752043E-3</v>
      </c>
      <c r="H6" s="5">
        <v>70851.456602050355</v>
      </c>
      <c r="I6" s="11">
        <f t="shared" si="3"/>
        <v>3.2365165115328493E-4</v>
      </c>
      <c r="J6" s="5">
        <v>28928728.376550961</v>
      </c>
      <c r="K6" s="11">
        <f t="shared" si="4"/>
        <v>0.13214732842295099</v>
      </c>
      <c r="L6" s="5">
        <v>62020195.295774102</v>
      </c>
      <c r="M6" s="11">
        <f t="shared" si="5"/>
        <v>0.28331017561247424</v>
      </c>
      <c r="N6" s="5">
        <v>61470110.906951614</v>
      </c>
      <c r="O6" s="11">
        <f t="shared" si="6"/>
        <v>0.28079737306395341</v>
      </c>
      <c r="P6" s="8">
        <v>11058222.904280618</v>
      </c>
      <c r="Q6" s="11">
        <f t="shared" si="7"/>
        <v>5.0514305187734469E-2</v>
      </c>
      <c r="R6" s="5">
        <v>218912699.34691089</v>
      </c>
      <c r="S6" s="5">
        <f t="shared" si="8"/>
        <v>218912699.34691089</v>
      </c>
      <c r="T6" t="str">
        <f t="shared" si="9"/>
        <v>TRUE</v>
      </c>
    </row>
    <row r="7" spans="1:21" x14ac:dyDescent="0.25">
      <c r="A7" s="2" t="s">
        <v>4</v>
      </c>
      <c r="B7" s="5">
        <v>0</v>
      </c>
      <c r="C7" s="11">
        <f t="shared" si="0"/>
        <v>0</v>
      </c>
      <c r="D7" s="5">
        <v>567670027.58317399</v>
      </c>
      <c r="E7" s="11">
        <f t="shared" si="1"/>
        <v>0.4085042843956283</v>
      </c>
      <c r="F7" s="5">
        <v>3625852.282712501</v>
      </c>
      <c r="G7" s="11">
        <f t="shared" si="2"/>
        <v>2.6092203570791945E-3</v>
      </c>
      <c r="H7" s="5">
        <v>2989069.9029489737</v>
      </c>
      <c r="I7" s="11">
        <f t="shared" si="3"/>
        <v>2.1509817365402031E-3</v>
      </c>
      <c r="J7" s="5">
        <v>115608476.00427032</v>
      </c>
      <c r="K7" s="11">
        <f t="shared" si="4"/>
        <v>8.3193678484767386E-2</v>
      </c>
      <c r="L7" s="5">
        <v>375788834.66591787</v>
      </c>
      <c r="M7" s="11">
        <f t="shared" si="5"/>
        <v>0.27042355863429068</v>
      </c>
      <c r="N7" s="5">
        <v>281746713.78361863</v>
      </c>
      <c r="O7" s="11">
        <f t="shared" si="6"/>
        <v>0.20274936865172707</v>
      </c>
      <c r="P7" s="8">
        <v>42201561.53300453</v>
      </c>
      <c r="Q7" s="11">
        <f t="shared" si="7"/>
        <v>3.0368907739967275E-2</v>
      </c>
      <c r="R7" s="5">
        <v>1389630535.7556469</v>
      </c>
      <c r="S7" s="5">
        <f t="shared" si="8"/>
        <v>1389630535.7556467</v>
      </c>
      <c r="T7" t="str">
        <f t="shared" si="9"/>
        <v>TRUE</v>
      </c>
    </row>
    <row r="8" spans="1:21" x14ac:dyDescent="0.25">
      <c r="A8" s="2" t="s">
        <v>5</v>
      </c>
      <c r="B8" s="5">
        <v>647053.75381773408</v>
      </c>
      <c r="C8" s="11">
        <f t="shared" si="0"/>
        <v>1.7973518197133356E-3</v>
      </c>
      <c r="D8" s="5">
        <v>194073390.38944033</v>
      </c>
      <c r="E8" s="11">
        <f t="shared" si="1"/>
        <v>0.53908683678335378</v>
      </c>
      <c r="F8" s="5">
        <v>949701.36028436606</v>
      </c>
      <c r="G8" s="11">
        <f t="shared" si="2"/>
        <v>2.638030392405634E-3</v>
      </c>
      <c r="H8" s="5">
        <v>66009.534391764071</v>
      </c>
      <c r="I8" s="11">
        <f t="shared" si="3"/>
        <v>1.833578061443208E-4</v>
      </c>
      <c r="J8" s="5">
        <v>59113927.005663186</v>
      </c>
      <c r="K8" s="11">
        <f t="shared" si="4"/>
        <v>0.16420355132343259</v>
      </c>
      <c r="L8" s="5">
        <v>82673854.621714324</v>
      </c>
      <c r="M8" s="11">
        <f t="shared" si="5"/>
        <v>0.22964707672325912</v>
      </c>
      <c r="N8" s="5">
        <v>11113795.29780467</v>
      </c>
      <c r="O8" s="11">
        <f t="shared" si="6"/>
        <v>3.0871314917149104E-2</v>
      </c>
      <c r="P8" s="8">
        <v>11366217.581349809</v>
      </c>
      <c r="Q8" s="11">
        <f t="shared" si="7"/>
        <v>3.1572480234542268E-2</v>
      </c>
      <c r="R8" s="5">
        <v>360003949.54446614</v>
      </c>
      <c r="S8" s="5">
        <f t="shared" si="8"/>
        <v>360003949.54446614</v>
      </c>
      <c r="T8" t="str">
        <f t="shared" si="9"/>
        <v>TRUE</v>
      </c>
    </row>
    <row r="9" spans="1:21" x14ac:dyDescent="0.25">
      <c r="A9" s="1" t="s">
        <v>6</v>
      </c>
      <c r="B9" s="5">
        <v>0</v>
      </c>
      <c r="C9" s="11">
        <f t="shared" si="0"/>
        <v>0</v>
      </c>
      <c r="D9" s="5">
        <v>167625220.43598518</v>
      </c>
      <c r="E9" s="11">
        <f t="shared" si="1"/>
        <v>0.23896473958907838</v>
      </c>
      <c r="F9" s="5">
        <v>405644855.83312386</v>
      </c>
      <c r="G9" s="11">
        <f t="shared" si="2"/>
        <v>0.57828301187428044</v>
      </c>
      <c r="H9" s="5">
        <v>546654.95244489319</v>
      </c>
      <c r="I9" s="11">
        <f t="shared" si="3"/>
        <v>7.7930551271645327E-4</v>
      </c>
      <c r="J9" s="5">
        <v>34696942.285472155</v>
      </c>
      <c r="K9" s="11">
        <f t="shared" si="4"/>
        <v>4.9463593582276831E-2</v>
      </c>
      <c r="L9" s="5">
        <v>62439968.06038262</v>
      </c>
      <c r="M9" s="11">
        <f t="shared" si="5"/>
        <v>8.9013757408885286E-2</v>
      </c>
      <c r="N9" s="5">
        <v>28354938.703024026</v>
      </c>
      <c r="O9" s="11">
        <f t="shared" si="6"/>
        <v>4.0422500418545643E-2</v>
      </c>
      <c r="P9" s="8">
        <v>2155663.8863913678</v>
      </c>
      <c r="Q9" s="11">
        <f t="shared" si="7"/>
        <v>3.0730916142169508E-3</v>
      </c>
      <c r="R9" s="5">
        <v>701464244.15682411</v>
      </c>
      <c r="S9" s="5">
        <f t="shared" si="8"/>
        <v>701464244.15682411</v>
      </c>
      <c r="T9" t="str">
        <f t="shared" si="9"/>
        <v>TRUE</v>
      </c>
    </row>
    <row r="10" spans="1:21" x14ac:dyDescent="0.25">
      <c r="A10" s="1" t="s">
        <v>7</v>
      </c>
      <c r="B10" s="5">
        <v>0</v>
      </c>
      <c r="C10" s="11">
        <f t="shared" si="0"/>
        <v>0</v>
      </c>
      <c r="D10" s="5">
        <v>20401291.823751993</v>
      </c>
      <c r="E10" s="11">
        <f t="shared" si="1"/>
        <v>0.19360462894795372</v>
      </c>
      <c r="F10" s="5">
        <v>19766883.222018573</v>
      </c>
      <c r="G10" s="11">
        <f t="shared" si="2"/>
        <v>0.18758420421205579</v>
      </c>
      <c r="H10" s="5">
        <v>625503.13424428273</v>
      </c>
      <c r="I10" s="11">
        <f t="shared" si="3"/>
        <v>5.9359134341756079E-3</v>
      </c>
      <c r="J10" s="5">
        <v>16684435.691502858</v>
      </c>
      <c r="K10" s="11">
        <f t="shared" si="4"/>
        <v>0.15833232567648967</v>
      </c>
      <c r="L10" s="5">
        <v>33145850.769505579</v>
      </c>
      <c r="M10" s="11">
        <f t="shared" si="5"/>
        <v>0.31454822541792316</v>
      </c>
      <c r="N10" s="5">
        <v>13483686.213548398</v>
      </c>
      <c r="O10" s="11">
        <f t="shared" si="6"/>
        <v>0.12795778271184888</v>
      </c>
      <c r="P10" s="8">
        <v>1268403.0890373979</v>
      </c>
      <c r="Q10" s="11">
        <f t="shared" si="7"/>
        <v>1.2036919599553147E-2</v>
      </c>
      <c r="R10" s="5">
        <v>105376053.94360909</v>
      </c>
      <c r="S10" s="5">
        <f t="shared" si="8"/>
        <v>105376053.94360909</v>
      </c>
      <c r="T10" t="str">
        <f t="shared" si="9"/>
        <v>TRUE</v>
      </c>
    </row>
    <row r="11" spans="1:21" x14ac:dyDescent="0.25">
      <c r="A11" s="1" t="s">
        <v>8</v>
      </c>
      <c r="B11" s="5">
        <v>31201.776186386465</v>
      </c>
      <c r="C11" s="11">
        <f t="shared" si="0"/>
        <v>6.9824391013584579E-4</v>
      </c>
      <c r="D11" s="5">
        <v>21906065.829240542</v>
      </c>
      <c r="E11" s="11">
        <f t="shared" si="1"/>
        <v>0.49022135691671942</v>
      </c>
      <c r="F11" s="5">
        <v>7797136.0437332252</v>
      </c>
      <c r="G11" s="11">
        <f t="shared" si="2"/>
        <v>0.17448694992603692</v>
      </c>
      <c r="H11" s="5">
        <v>0</v>
      </c>
      <c r="I11" s="11">
        <f t="shared" si="3"/>
        <v>0</v>
      </c>
      <c r="J11" s="5">
        <v>8456.2124168616556</v>
      </c>
      <c r="K11" s="11">
        <f t="shared" si="4"/>
        <v>1.8923598411890871E-4</v>
      </c>
      <c r="L11" s="5">
        <v>10155433.362388447</v>
      </c>
      <c r="M11" s="11">
        <f t="shared" si="5"/>
        <v>0.22726172566970609</v>
      </c>
      <c r="N11" s="5">
        <v>4787776.691511563</v>
      </c>
      <c r="O11" s="11">
        <f t="shared" si="6"/>
        <v>0.10714248759328275</v>
      </c>
      <c r="P11" s="8">
        <v>0</v>
      </c>
      <c r="Q11" s="11">
        <f t="shared" si="7"/>
        <v>0</v>
      </c>
      <c r="R11" s="5">
        <v>44686069.91547703</v>
      </c>
      <c r="S11" s="5">
        <f t="shared" si="8"/>
        <v>44686069.91547703</v>
      </c>
      <c r="T11" t="str">
        <f t="shared" si="9"/>
        <v>TRUE</v>
      </c>
    </row>
    <row r="12" spans="1:21" x14ac:dyDescent="0.25">
      <c r="A12" s="1" t="s">
        <v>9</v>
      </c>
      <c r="B12" s="5">
        <v>0</v>
      </c>
      <c r="C12" s="11">
        <f t="shared" si="0"/>
        <v>0</v>
      </c>
      <c r="D12" s="5">
        <v>19191282.185038656</v>
      </c>
      <c r="E12" s="11">
        <f t="shared" si="1"/>
        <v>1.8282014319763857E-2</v>
      </c>
      <c r="F12" s="5">
        <v>824937.789956094</v>
      </c>
      <c r="G12" s="11">
        <f t="shared" si="2"/>
        <v>7.8585288588216772E-4</v>
      </c>
      <c r="H12" s="5">
        <v>252593.12983994253</v>
      </c>
      <c r="I12" s="11">
        <f t="shared" si="3"/>
        <v>2.4062546589033438E-4</v>
      </c>
      <c r="J12" s="5">
        <v>27102887.799679615</v>
      </c>
      <c r="K12" s="11">
        <f t="shared" si="4"/>
        <v>2.5818774279030687E-2</v>
      </c>
      <c r="L12" s="5">
        <v>172807578.20363659</v>
      </c>
      <c r="M12" s="11">
        <f t="shared" si="5"/>
        <v>0.16462009097784694</v>
      </c>
      <c r="N12" s="5">
        <v>826591944.1260668</v>
      </c>
      <c r="O12" s="11">
        <f t="shared" si="6"/>
        <v>0.78742866752775864</v>
      </c>
      <c r="P12" s="8">
        <v>2964426.7533129775</v>
      </c>
      <c r="Q12" s="11">
        <f t="shared" si="7"/>
        <v>2.8239745438274778E-3</v>
      </c>
      <c r="R12" s="5">
        <v>1049735649.9875307</v>
      </c>
      <c r="S12" s="5">
        <f t="shared" si="8"/>
        <v>1049735649.9875306</v>
      </c>
      <c r="T12" t="str">
        <f t="shared" si="9"/>
        <v>TRUE</v>
      </c>
    </row>
    <row r="13" spans="1:21" x14ac:dyDescent="0.25">
      <c r="A13" s="1" t="s">
        <v>10</v>
      </c>
      <c r="B13" s="5">
        <v>94114.705293247491</v>
      </c>
      <c r="C13" s="11">
        <f t="shared" si="0"/>
        <v>1.1857661159229356E-4</v>
      </c>
      <c r="D13" s="5">
        <v>234925478.7434158</v>
      </c>
      <c r="E13" s="11">
        <f t="shared" si="1"/>
        <v>0.29598634091552833</v>
      </c>
      <c r="F13" s="5">
        <v>916040.63782370079</v>
      </c>
      <c r="G13" s="11">
        <f t="shared" si="2"/>
        <v>1.1541341448770505E-3</v>
      </c>
      <c r="H13" s="5">
        <v>556622.24678762455</v>
      </c>
      <c r="I13" s="11">
        <f t="shared" si="3"/>
        <v>7.0129720701257346E-4</v>
      </c>
      <c r="J13" s="5">
        <v>74580323.278928548</v>
      </c>
      <c r="K13" s="11">
        <f t="shared" si="4"/>
        <v>9.3964933517224736E-2</v>
      </c>
      <c r="L13" s="5">
        <v>227601612.7412287</v>
      </c>
      <c r="M13" s="11">
        <f t="shared" si="5"/>
        <v>0.28675888584791254</v>
      </c>
      <c r="N13" s="5">
        <v>247128112.50159162</v>
      </c>
      <c r="O13" s="11">
        <f t="shared" si="6"/>
        <v>0.31136063294606436</v>
      </c>
      <c r="P13" s="8">
        <v>7901478.9639999978</v>
      </c>
      <c r="Q13" s="11">
        <f t="shared" si="7"/>
        <v>9.9551988097882124E-3</v>
      </c>
      <c r="R13" s="5">
        <v>793703783.81906915</v>
      </c>
      <c r="S13" s="5">
        <f t="shared" si="8"/>
        <v>793703783.81906915</v>
      </c>
      <c r="T13" t="str">
        <f t="shared" si="9"/>
        <v>TRUE</v>
      </c>
    </row>
    <row r="14" spans="1:21" x14ac:dyDescent="0.25">
      <c r="A14" s="1" t="s">
        <v>11</v>
      </c>
      <c r="B14" s="5">
        <v>0</v>
      </c>
      <c r="C14" s="11">
        <f t="shared" si="0"/>
        <v>0</v>
      </c>
      <c r="D14" s="5">
        <v>72312.34516236528</v>
      </c>
      <c r="E14" s="11">
        <f t="shared" si="1"/>
        <v>1.2738735327355107E-3</v>
      </c>
      <c r="F14" s="5">
        <v>0</v>
      </c>
      <c r="G14" s="11">
        <f t="shared" si="2"/>
        <v>0</v>
      </c>
      <c r="H14" s="5">
        <v>0</v>
      </c>
      <c r="I14" s="11">
        <f t="shared" si="3"/>
        <v>0</v>
      </c>
      <c r="J14" s="5">
        <v>350307.7350414641</v>
      </c>
      <c r="K14" s="11">
        <f t="shared" si="4"/>
        <v>6.1711143647723002E-3</v>
      </c>
      <c r="L14" s="5">
        <v>275237.8935499161</v>
      </c>
      <c r="M14" s="11">
        <f t="shared" si="5"/>
        <v>4.8486640422442029E-3</v>
      </c>
      <c r="N14" s="5">
        <v>56060099.548101246</v>
      </c>
      <c r="O14" s="11">
        <f t="shared" si="6"/>
        <v>0.987569645217523</v>
      </c>
      <c r="P14" s="8">
        <v>7760.0349593495957</v>
      </c>
      <c r="Q14" s="11">
        <f t="shared" si="7"/>
        <v>1.3670284272515211E-4</v>
      </c>
      <c r="R14" s="5">
        <v>56765717.556814343</v>
      </c>
      <c r="S14" s="5">
        <f t="shared" si="8"/>
        <v>56765717.556814335</v>
      </c>
      <c r="T14" t="str">
        <f t="shared" si="9"/>
        <v>TRUE</v>
      </c>
    </row>
    <row r="15" spans="1:21" x14ac:dyDescent="0.25">
      <c r="A15" s="2" t="s">
        <v>12</v>
      </c>
      <c r="B15" s="5">
        <v>22104.438229103296</v>
      </c>
      <c r="C15" s="11">
        <f t="shared" si="0"/>
        <v>2.3495102000606504E-4</v>
      </c>
      <c r="D15" s="5">
        <v>30903189.531844042</v>
      </c>
      <c r="E15" s="11">
        <f t="shared" si="1"/>
        <v>0.32847412029625023</v>
      </c>
      <c r="F15" s="5">
        <v>5684315.3517834432</v>
      </c>
      <c r="G15" s="11">
        <f t="shared" si="2"/>
        <v>6.0419345476930161E-2</v>
      </c>
      <c r="H15" s="5">
        <v>22253.004961011957</v>
      </c>
      <c r="I15" s="11">
        <f t="shared" si="3"/>
        <v>2.3653015560042495E-4</v>
      </c>
      <c r="J15" s="5">
        <v>14646408.689885397</v>
      </c>
      <c r="K15" s="11">
        <f t="shared" si="4"/>
        <v>0.15567863003111779</v>
      </c>
      <c r="L15" s="5">
        <v>25681100.13074401</v>
      </c>
      <c r="M15" s="11">
        <f t="shared" si="5"/>
        <v>0.27296783605438707</v>
      </c>
      <c r="N15" s="5">
        <v>5915644.9822516479</v>
      </c>
      <c r="O15" s="11">
        <f t="shared" si="6"/>
        <v>6.2878178950678904E-2</v>
      </c>
      <c r="P15" s="8">
        <v>11206032.033159696</v>
      </c>
      <c r="Q15" s="11">
        <f t="shared" si="7"/>
        <v>0.11911040801502948</v>
      </c>
      <c r="R15" s="5">
        <v>94081048.162858337</v>
      </c>
      <c r="S15" s="5">
        <f t="shared" si="8"/>
        <v>94081048.162858337</v>
      </c>
      <c r="T15" t="str">
        <f t="shared" si="9"/>
        <v>TRUE</v>
      </c>
    </row>
    <row r="16" spans="1:21" x14ac:dyDescent="0.25">
      <c r="A16" s="1" t="s">
        <v>13</v>
      </c>
      <c r="B16" s="5">
        <v>1395294.6819989737</v>
      </c>
      <c r="C16" s="11">
        <f t="shared" si="0"/>
        <v>1.3233496414935611E-3</v>
      </c>
      <c r="D16" s="5">
        <v>684789486.16654754</v>
      </c>
      <c r="E16" s="11">
        <f t="shared" si="1"/>
        <v>0.64947995051394258</v>
      </c>
      <c r="F16" s="5">
        <v>4131102.7235837313</v>
      </c>
      <c r="G16" s="11">
        <f t="shared" si="2"/>
        <v>3.9180922702259863E-3</v>
      </c>
      <c r="H16" s="5">
        <v>408705.2822302432</v>
      </c>
      <c r="I16" s="11">
        <f t="shared" si="3"/>
        <v>3.87631369698229E-4</v>
      </c>
      <c r="J16" s="5">
        <v>105076573.99865608</v>
      </c>
      <c r="K16" s="11">
        <f t="shared" si="4"/>
        <v>9.9658551218211738E-2</v>
      </c>
      <c r="L16" s="5">
        <v>151550496.18869299</v>
      </c>
      <c r="M16" s="11">
        <f t="shared" si="5"/>
        <v>0.14373615651724078</v>
      </c>
      <c r="N16" s="5">
        <v>104487674.14221053</v>
      </c>
      <c r="O16" s="11">
        <f t="shared" si="6"/>
        <v>9.9100016577496022E-2</v>
      </c>
      <c r="P16" s="8">
        <v>2526526.1850476805</v>
      </c>
      <c r="Q16" s="11">
        <f t="shared" si="7"/>
        <v>2.3962518916913651E-3</v>
      </c>
      <c r="R16" s="5">
        <v>1054365859.3689675</v>
      </c>
      <c r="S16" s="5">
        <f t="shared" si="8"/>
        <v>1054365859.3689675</v>
      </c>
      <c r="T16" t="str">
        <f t="shared" si="9"/>
        <v>TRUE</v>
      </c>
    </row>
    <row r="17" spans="1:20" x14ac:dyDescent="0.25">
      <c r="A17" s="1" t="s">
        <v>14</v>
      </c>
      <c r="B17" s="5">
        <v>1638945.7922961281</v>
      </c>
      <c r="C17" s="11">
        <f t="shared" si="0"/>
        <v>3.6994529447071781E-3</v>
      </c>
      <c r="D17" s="5">
        <v>217919236.24605146</v>
      </c>
      <c r="E17" s="11">
        <f t="shared" si="1"/>
        <v>0.49189055796003511</v>
      </c>
      <c r="F17" s="5">
        <v>14556746.027437359</v>
      </c>
      <c r="G17" s="11">
        <f t="shared" si="2"/>
        <v>3.285770475734414E-2</v>
      </c>
      <c r="H17" s="5">
        <v>1022235.2138601106</v>
      </c>
      <c r="I17" s="11">
        <f t="shared" si="3"/>
        <v>2.3074046072018412E-3</v>
      </c>
      <c r="J17" s="5">
        <v>60740151.661520042</v>
      </c>
      <c r="K17" s="11">
        <f t="shared" si="4"/>
        <v>0.13710357839923645</v>
      </c>
      <c r="L17" s="5">
        <v>76013076.862733141</v>
      </c>
      <c r="M17" s="11">
        <f t="shared" si="5"/>
        <v>0.17157785349454813</v>
      </c>
      <c r="N17" s="5">
        <v>66300521.372281954</v>
      </c>
      <c r="O17" s="11">
        <f t="shared" si="6"/>
        <v>0.14965452803822371</v>
      </c>
      <c r="P17" s="8">
        <v>4832911.3708989201</v>
      </c>
      <c r="Q17" s="11">
        <f t="shared" si="7"/>
        <v>1.090891979870337E-2</v>
      </c>
      <c r="R17" s="5">
        <v>443023824.54707915</v>
      </c>
      <c r="S17" s="5">
        <f t="shared" si="8"/>
        <v>443023824.54707915</v>
      </c>
      <c r="T17" t="str">
        <f t="shared" si="9"/>
        <v>TRUE</v>
      </c>
    </row>
    <row r="18" spans="1:20" x14ac:dyDescent="0.25">
      <c r="A18" s="1" t="s">
        <v>15</v>
      </c>
      <c r="B18" s="5">
        <v>2389163.4698539386</v>
      </c>
      <c r="C18" s="11">
        <f t="shared" si="0"/>
        <v>9.1924923394568602E-3</v>
      </c>
      <c r="D18" s="5">
        <v>113061496.81957668</v>
      </c>
      <c r="E18" s="11">
        <f t="shared" si="1"/>
        <v>0.43501290577870061</v>
      </c>
      <c r="F18" s="5">
        <v>7582357.0360999769</v>
      </c>
      <c r="G18" s="11">
        <f t="shared" si="2"/>
        <v>2.9173708642731343E-2</v>
      </c>
      <c r="H18" s="5">
        <v>97209.8566654936</v>
      </c>
      <c r="I18" s="11">
        <f t="shared" si="3"/>
        <v>3.7402248694681388E-4</v>
      </c>
      <c r="J18" s="5">
        <v>67048021.839543708</v>
      </c>
      <c r="K18" s="11">
        <f t="shared" si="4"/>
        <v>0.25797248070824619</v>
      </c>
      <c r="L18" s="5">
        <v>42046724.273050435</v>
      </c>
      <c r="M18" s="11">
        <f t="shared" si="5"/>
        <v>0.16177804309175231</v>
      </c>
      <c r="N18" s="5">
        <v>25715788.865357287</v>
      </c>
      <c r="O18" s="11">
        <f t="shared" si="6"/>
        <v>9.8943498479967432E-2</v>
      </c>
      <c r="P18" s="8">
        <v>1963013.8374621745</v>
      </c>
      <c r="Q18" s="11">
        <f t="shared" si="7"/>
        <v>7.5528484721985268E-3</v>
      </c>
      <c r="R18" s="5">
        <v>259903775.99760967</v>
      </c>
      <c r="S18" s="5">
        <f t="shared" si="8"/>
        <v>259903775.99760967</v>
      </c>
      <c r="T18" t="str">
        <f t="shared" si="9"/>
        <v>TRUE</v>
      </c>
    </row>
    <row r="19" spans="1:20" x14ac:dyDescent="0.25">
      <c r="A19" s="1" t="s">
        <v>16</v>
      </c>
      <c r="B19" s="5">
        <v>0</v>
      </c>
      <c r="C19" s="11">
        <f t="shared" si="0"/>
        <v>0</v>
      </c>
      <c r="D19" s="5">
        <v>102153562.33990765</v>
      </c>
      <c r="E19" s="11">
        <f t="shared" si="1"/>
        <v>0.42361860330560785</v>
      </c>
      <c r="F19" s="5">
        <v>481576.26697007444</v>
      </c>
      <c r="G19" s="11">
        <f t="shared" si="2"/>
        <v>1.9970391724586419E-3</v>
      </c>
      <c r="H19" s="5">
        <v>21817.99255734028</v>
      </c>
      <c r="I19" s="11">
        <f t="shared" si="3"/>
        <v>9.0476605243769632E-5</v>
      </c>
      <c r="J19" s="5">
        <v>31847223.548702396</v>
      </c>
      <c r="K19" s="11">
        <f t="shared" si="4"/>
        <v>0.13206662645764927</v>
      </c>
      <c r="L19" s="5">
        <v>55256028.606575824</v>
      </c>
      <c r="M19" s="11">
        <f t="shared" si="5"/>
        <v>0.2291401408464433</v>
      </c>
      <c r="N19" s="5">
        <v>46559914.212399006</v>
      </c>
      <c r="O19" s="11">
        <f t="shared" si="6"/>
        <v>0.19307839469226304</v>
      </c>
      <c r="P19" s="8">
        <v>4825005.0862272549</v>
      </c>
      <c r="Q19" s="11">
        <f t="shared" si="7"/>
        <v>2.0008718920334144E-2</v>
      </c>
      <c r="R19" s="5">
        <v>241145128.05333954</v>
      </c>
      <c r="S19" s="5">
        <f t="shared" si="8"/>
        <v>241145128.05333954</v>
      </c>
      <c r="T19" t="str">
        <f t="shared" si="9"/>
        <v>TRUE</v>
      </c>
    </row>
    <row r="20" spans="1:20" x14ac:dyDescent="0.25">
      <c r="A20" s="1" t="s">
        <v>17</v>
      </c>
      <c r="B20" s="5">
        <v>359859.15894450154</v>
      </c>
      <c r="C20" s="11">
        <f t="shared" si="0"/>
        <v>1.054974850916142E-3</v>
      </c>
      <c r="D20" s="5">
        <v>75428654.599669233</v>
      </c>
      <c r="E20" s="11">
        <f t="shared" si="1"/>
        <v>0.22112910471555772</v>
      </c>
      <c r="F20" s="5">
        <v>6104377.8273591865</v>
      </c>
      <c r="G20" s="11">
        <f t="shared" si="2"/>
        <v>1.7895793196546789E-2</v>
      </c>
      <c r="H20" s="5">
        <v>1798959.3450429409</v>
      </c>
      <c r="I20" s="11">
        <f t="shared" si="3"/>
        <v>5.2738879077232808E-3</v>
      </c>
      <c r="J20" s="5">
        <v>36536140.134439006</v>
      </c>
      <c r="K20" s="11">
        <f t="shared" si="4"/>
        <v>0.10711054042485973</v>
      </c>
      <c r="L20" s="5">
        <v>134271531.00273597</v>
      </c>
      <c r="M20" s="11">
        <f t="shared" si="5"/>
        <v>0.393634800952057</v>
      </c>
      <c r="N20" s="5">
        <v>65975394.946295708</v>
      </c>
      <c r="O20" s="11">
        <f t="shared" si="6"/>
        <v>0.19341562029920756</v>
      </c>
      <c r="P20" s="8">
        <v>20631943.146207575</v>
      </c>
      <c r="Q20" s="11">
        <f t="shared" si="7"/>
        <v>6.0485277653131768E-2</v>
      </c>
      <c r="R20" s="5">
        <v>341106860.16069412</v>
      </c>
      <c r="S20" s="5">
        <f t="shared" si="8"/>
        <v>341106860.16069412</v>
      </c>
      <c r="T20" t="str">
        <f t="shared" si="9"/>
        <v>TRUE</v>
      </c>
    </row>
    <row r="21" spans="1:20" x14ac:dyDescent="0.25">
      <c r="A21" s="1" t="s">
        <v>18</v>
      </c>
      <c r="B21" s="5">
        <v>0</v>
      </c>
      <c r="C21" s="11">
        <f t="shared" si="0"/>
        <v>0</v>
      </c>
      <c r="D21" s="5">
        <v>62247707.078884117</v>
      </c>
      <c r="E21" s="11">
        <f t="shared" si="1"/>
        <v>0.19464496002068821</v>
      </c>
      <c r="F21" s="5">
        <v>78712.77871400131</v>
      </c>
      <c r="G21" s="11">
        <f t="shared" si="2"/>
        <v>2.4613028149757054E-4</v>
      </c>
      <c r="H21" s="5">
        <v>13319.940743865185</v>
      </c>
      <c r="I21" s="11">
        <f t="shared" si="3"/>
        <v>4.165068008500293E-5</v>
      </c>
      <c r="J21" s="5">
        <v>11840017.679505795</v>
      </c>
      <c r="K21" s="11">
        <f t="shared" si="4"/>
        <v>3.7023046727666875E-2</v>
      </c>
      <c r="L21" s="5">
        <v>97415771.716370672</v>
      </c>
      <c r="M21" s="11">
        <f t="shared" si="5"/>
        <v>0.30461345294354852</v>
      </c>
      <c r="N21" s="5">
        <v>142874750.61034894</v>
      </c>
      <c r="O21" s="11">
        <f t="shared" si="6"/>
        <v>0.44676103627840968</v>
      </c>
      <c r="P21" s="8">
        <v>5330998.7503358768</v>
      </c>
      <c r="Q21" s="11">
        <f t="shared" si="7"/>
        <v>1.6669723068104166E-2</v>
      </c>
      <c r="R21" s="5">
        <v>319801278.55490327</v>
      </c>
      <c r="S21" s="5">
        <f t="shared" si="8"/>
        <v>319801278.55490327</v>
      </c>
      <c r="T21" t="str">
        <f t="shared" si="9"/>
        <v>TRUE</v>
      </c>
    </row>
    <row r="22" spans="1:20" x14ac:dyDescent="0.25">
      <c r="A22" s="1" t="s">
        <v>19</v>
      </c>
      <c r="B22" s="5">
        <v>0</v>
      </c>
      <c r="C22" s="11">
        <f t="shared" si="0"/>
        <v>0</v>
      </c>
      <c r="D22" s="5">
        <v>5427019.2706800783</v>
      </c>
      <c r="E22" s="11">
        <f t="shared" si="1"/>
        <v>1.9939582173136676E-2</v>
      </c>
      <c r="F22" s="5">
        <v>200703134.32851085</v>
      </c>
      <c r="G22" s="11">
        <f t="shared" si="2"/>
        <v>0.73740969761618969</v>
      </c>
      <c r="H22" s="5">
        <v>5855175.2728372458</v>
      </c>
      <c r="I22" s="11">
        <f t="shared" si="3"/>
        <v>2.1512683605456575E-2</v>
      </c>
      <c r="J22" s="5">
        <v>33629687.342317738</v>
      </c>
      <c r="K22" s="11">
        <f t="shared" si="4"/>
        <v>0.12355989186215079</v>
      </c>
      <c r="L22" s="5">
        <v>13484713.993412279</v>
      </c>
      <c r="M22" s="11">
        <f t="shared" si="5"/>
        <v>4.9544611755026245E-2</v>
      </c>
      <c r="N22" s="5">
        <v>2809468.0231427494</v>
      </c>
      <c r="O22" s="11">
        <f t="shared" si="6"/>
        <v>1.0322354816925994E-2</v>
      </c>
      <c r="P22" s="8">
        <v>10263970.873492515</v>
      </c>
      <c r="Q22" s="11">
        <f t="shared" si="7"/>
        <v>3.7711178171113968E-2</v>
      </c>
      <c r="R22" s="5">
        <v>272173169.10439348</v>
      </c>
      <c r="S22" s="5">
        <f t="shared" si="8"/>
        <v>272173169.10439348</v>
      </c>
      <c r="T22" t="str">
        <f t="shared" si="9"/>
        <v>TRUE</v>
      </c>
    </row>
    <row r="23" spans="1:20" x14ac:dyDescent="0.25">
      <c r="A23" s="1" t="s">
        <v>20</v>
      </c>
      <c r="B23" s="5">
        <v>110934.2736696629</v>
      </c>
      <c r="C23" s="11">
        <f t="shared" si="0"/>
        <v>1.943857510001443E-4</v>
      </c>
      <c r="D23" s="5">
        <v>157589549.42832667</v>
      </c>
      <c r="E23" s="11">
        <f t="shared" si="1"/>
        <v>0.27613794999567265</v>
      </c>
      <c r="F23" s="5">
        <v>121101637.811378</v>
      </c>
      <c r="G23" s="11">
        <f t="shared" si="2"/>
        <v>0.21220162204703527</v>
      </c>
      <c r="H23" s="5">
        <v>1657652.0735789954</v>
      </c>
      <c r="I23" s="11">
        <f t="shared" si="3"/>
        <v>2.9046383282691269E-3</v>
      </c>
      <c r="J23" s="5">
        <v>36142921.011378251</v>
      </c>
      <c r="K23" s="11">
        <f t="shared" si="4"/>
        <v>6.3331814521601359E-2</v>
      </c>
      <c r="L23" s="5">
        <v>170597023.36791879</v>
      </c>
      <c r="M23" s="11">
        <f t="shared" si="5"/>
        <v>0.29893043338896214</v>
      </c>
      <c r="N23" s="5">
        <v>75813769.072926119</v>
      </c>
      <c r="O23" s="11">
        <f t="shared" si="6"/>
        <v>0.13284547642395936</v>
      </c>
      <c r="P23" s="8">
        <v>7677899.0263615856</v>
      </c>
      <c r="Q23" s="11">
        <f t="shared" si="7"/>
        <v>1.3453679543499991E-2</v>
      </c>
      <c r="R23" s="5">
        <v>570691386.06553805</v>
      </c>
      <c r="S23" s="5">
        <f t="shared" si="8"/>
        <v>570691386.06553805</v>
      </c>
      <c r="T23" t="str">
        <f t="shared" si="9"/>
        <v>TRUE</v>
      </c>
    </row>
    <row r="24" spans="1:20" x14ac:dyDescent="0.25">
      <c r="A24" s="1" t="s">
        <v>21</v>
      </c>
      <c r="B24" s="5">
        <v>0</v>
      </c>
      <c r="C24" s="11">
        <f t="shared" si="0"/>
        <v>0</v>
      </c>
      <c r="D24" s="5">
        <v>391589930.59443402</v>
      </c>
      <c r="E24" s="11">
        <f t="shared" si="1"/>
        <v>0.34436159736570326</v>
      </c>
      <c r="F24" s="5">
        <v>566049128.89437795</v>
      </c>
      <c r="G24" s="11">
        <f t="shared" si="2"/>
        <v>0.49777986353641818</v>
      </c>
      <c r="H24" s="5">
        <v>1297857.9477250443</v>
      </c>
      <c r="I24" s="11">
        <f t="shared" si="3"/>
        <v>1.1413277030742992E-3</v>
      </c>
      <c r="J24" s="5">
        <v>45551792.327447072</v>
      </c>
      <c r="K24" s="11">
        <f t="shared" si="4"/>
        <v>4.0057945169679553E-2</v>
      </c>
      <c r="L24" s="5">
        <v>94946386.812318206</v>
      </c>
      <c r="M24" s="11">
        <f t="shared" si="5"/>
        <v>8.3495225163628284E-2</v>
      </c>
      <c r="N24" s="5">
        <v>32524878.752935432</v>
      </c>
      <c r="O24" s="11">
        <f t="shared" si="6"/>
        <v>2.8602163453193417E-2</v>
      </c>
      <c r="P24" s="8">
        <v>5187527.7315507606</v>
      </c>
      <c r="Q24" s="11">
        <f t="shared" si="7"/>
        <v>4.5618776083030726E-3</v>
      </c>
      <c r="R24" s="5">
        <v>1137147503.0607884</v>
      </c>
      <c r="S24" s="5">
        <f t="shared" si="8"/>
        <v>1137147503.0607884</v>
      </c>
      <c r="T24" t="str">
        <f t="shared" si="9"/>
        <v>TRUE</v>
      </c>
    </row>
    <row r="25" spans="1:20" x14ac:dyDescent="0.25">
      <c r="A25" s="1" t="s">
        <v>22</v>
      </c>
      <c r="B25" s="5">
        <v>1394989.03481088</v>
      </c>
      <c r="C25" s="11">
        <f t="shared" si="0"/>
        <v>1.1889620800962491E-3</v>
      </c>
      <c r="D25" s="5">
        <v>728726436.17507482</v>
      </c>
      <c r="E25" s="11">
        <f t="shared" si="1"/>
        <v>0.62110029380503762</v>
      </c>
      <c r="F25" s="5">
        <v>27459026.715559822</v>
      </c>
      <c r="G25" s="11">
        <f t="shared" si="2"/>
        <v>2.3403582900260265E-2</v>
      </c>
      <c r="H25" s="5">
        <v>855344.17420326814</v>
      </c>
      <c r="I25" s="11">
        <f t="shared" si="3"/>
        <v>7.29017765144511E-4</v>
      </c>
      <c r="J25" s="5">
        <v>164645038.48015103</v>
      </c>
      <c r="K25" s="11">
        <f t="shared" si="4"/>
        <v>0.14032849186906066</v>
      </c>
      <c r="L25" s="5">
        <v>168993886.29244673</v>
      </c>
      <c r="M25" s="11">
        <f t="shared" si="5"/>
        <v>0.14403505515515136</v>
      </c>
      <c r="N25" s="5">
        <v>66391281.32582292</v>
      </c>
      <c r="O25" s="11">
        <f t="shared" si="6"/>
        <v>5.6585904244119883E-2</v>
      </c>
      <c r="P25" s="8">
        <v>14817030.258232681</v>
      </c>
      <c r="Q25" s="11">
        <f t="shared" si="7"/>
        <v>1.2628692181129388E-2</v>
      </c>
      <c r="R25" s="5">
        <v>1173283032.4563022</v>
      </c>
      <c r="S25" s="5">
        <f t="shared" si="8"/>
        <v>1173283032.4563022</v>
      </c>
      <c r="T25" t="str">
        <f t="shared" si="9"/>
        <v>TRUE</v>
      </c>
    </row>
    <row r="26" spans="1:20" x14ac:dyDescent="0.25">
      <c r="A26" s="1" t="s">
        <v>23</v>
      </c>
      <c r="B26" s="5">
        <v>254303.52070246384</v>
      </c>
      <c r="C26" s="11">
        <f t="shared" si="0"/>
        <v>5.380841555357107E-4</v>
      </c>
      <c r="D26" s="5">
        <v>183424127.04145551</v>
      </c>
      <c r="E26" s="11">
        <f t="shared" si="1"/>
        <v>0.38810951665688148</v>
      </c>
      <c r="F26" s="5">
        <v>56580942.681843549</v>
      </c>
      <c r="G26" s="11">
        <f t="shared" si="2"/>
        <v>0.11972035887774975</v>
      </c>
      <c r="H26" s="5">
        <v>384531.4721780931</v>
      </c>
      <c r="I26" s="11">
        <f t="shared" si="3"/>
        <v>8.1363518645869923E-4</v>
      </c>
      <c r="J26" s="5">
        <v>112447832.44087076</v>
      </c>
      <c r="K26" s="11">
        <f t="shared" si="4"/>
        <v>0.23792984380880738</v>
      </c>
      <c r="L26" s="5">
        <v>92414457.471813202</v>
      </c>
      <c r="M26" s="11">
        <f t="shared" si="5"/>
        <v>0.19554096290389925</v>
      </c>
      <c r="N26" s="5">
        <v>12689808.299658908</v>
      </c>
      <c r="O26" s="11">
        <f t="shared" si="6"/>
        <v>2.6850531852529953E-2</v>
      </c>
      <c r="P26" s="8">
        <v>14413194.138954934</v>
      </c>
      <c r="Q26" s="11">
        <f t="shared" si="7"/>
        <v>3.0497066558137824E-2</v>
      </c>
      <c r="R26" s="5">
        <v>472609197.06747741</v>
      </c>
      <c r="S26" s="5">
        <f t="shared" si="8"/>
        <v>472609197.06747741</v>
      </c>
      <c r="T26" t="str">
        <f t="shared" si="9"/>
        <v>TRUE</v>
      </c>
    </row>
    <row r="27" spans="1:20" x14ac:dyDescent="0.25">
      <c r="A27" s="1" t="s">
        <v>24</v>
      </c>
      <c r="B27" s="5">
        <v>0</v>
      </c>
      <c r="C27" s="11">
        <f t="shared" si="0"/>
        <v>0</v>
      </c>
      <c r="D27" s="5">
        <v>32580158.138144348</v>
      </c>
      <c r="E27" s="11">
        <f t="shared" si="1"/>
        <v>0.15268334666525349</v>
      </c>
      <c r="F27" s="5">
        <v>12363.293252114941</v>
      </c>
      <c r="G27" s="11">
        <f t="shared" si="2"/>
        <v>5.7939221213502976E-5</v>
      </c>
      <c r="H27" s="5">
        <v>202869.92757848426</v>
      </c>
      <c r="I27" s="11">
        <f t="shared" si="3"/>
        <v>9.5072772050654023E-4</v>
      </c>
      <c r="J27" s="5">
        <v>28667776.585316509</v>
      </c>
      <c r="K27" s="11">
        <f t="shared" si="4"/>
        <v>0.13434839855406611</v>
      </c>
      <c r="L27" s="5">
        <v>58051869.376737155</v>
      </c>
      <c r="M27" s="11">
        <f t="shared" si="5"/>
        <v>0.27205373463909188</v>
      </c>
      <c r="N27" s="5">
        <v>91036113.890597239</v>
      </c>
      <c r="O27" s="11">
        <f t="shared" si="6"/>
        <v>0.42663078789485687</v>
      </c>
      <c r="P27" s="8">
        <v>2832684.3521428574</v>
      </c>
      <c r="Q27" s="11">
        <f t="shared" si="7"/>
        <v>1.3275065305011461E-2</v>
      </c>
      <c r="R27" s="5">
        <v>213383835.56376871</v>
      </c>
      <c r="S27" s="5">
        <f t="shared" si="8"/>
        <v>213383835.56376874</v>
      </c>
      <c r="T27" t="str">
        <f t="shared" si="9"/>
        <v>TRUE</v>
      </c>
    </row>
    <row r="28" spans="1:20" x14ac:dyDescent="0.25">
      <c r="A28" s="1" t="s">
        <v>25</v>
      </c>
      <c r="B28" s="5">
        <v>0</v>
      </c>
      <c r="C28" s="11">
        <f t="shared" si="0"/>
        <v>0</v>
      </c>
      <c r="D28" s="5">
        <v>208495947.21023375</v>
      </c>
      <c r="E28" s="11">
        <f t="shared" si="1"/>
        <v>0.37662013448717702</v>
      </c>
      <c r="F28" s="5">
        <v>2938209.3657495887</v>
      </c>
      <c r="G28" s="11">
        <f t="shared" si="2"/>
        <v>5.307483532829926E-3</v>
      </c>
      <c r="H28" s="5">
        <v>241673.09549287223</v>
      </c>
      <c r="I28" s="11">
        <f t="shared" si="3"/>
        <v>4.3655023008519353E-4</v>
      </c>
      <c r="J28" s="5">
        <v>81786316.770696536</v>
      </c>
      <c r="K28" s="11">
        <f t="shared" si="4"/>
        <v>0.14773607848756637</v>
      </c>
      <c r="L28" s="5">
        <v>127174267.7432106</v>
      </c>
      <c r="M28" s="11">
        <f t="shared" si="5"/>
        <v>0.22972336134889293</v>
      </c>
      <c r="N28" s="5">
        <v>101317465.58723274</v>
      </c>
      <c r="O28" s="11">
        <f t="shared" si="6"/>
        <v>0.18301649516902732</v>
      </c>
      <c r="P28" s="8">
        <v>31643573.25291387</v>
      </c>
      <c r="Q28" s="11">
        <f t="shared" si="7"/>
        <v>5.7159896744421221E-2</v>
      </c>
      <c r="R28" s="5">
        <v>553597453.02552998</v>
      </c>
      <c r="S28" s="5">
        <f t="shared" si="8"/>
        <v>553597453.02552998</v>
      </c>
      <c r="T28" t="str">
        <f t="shared" si="9"/>
        <v>TRUE</v>
      </c>
    </row>
    <row r="29" spans="1:20" x14ac:dyDescent="0.25">
      <c r="A29" s="2" t="s">
        <v>26</v>
      </c>
      <c r="B29" s="5">
        <v>8947.2438639512784</v>
      </c>
      <c r="C29" s="11">
        <f t="shared" si="0"/>
        <v>9.9693852715258073E-5</v>
      </c>
      <c r="D29" s="5">
        <v>29130547.934456263</v>
      </c>
      <c r="E29" s="11">
        <f t="shared" si="1"/>
        <v>0.32458448651358479</v>
      </c>
      <c r="F29" s="5">
        <v>3860423.6488404949</v>
      </c>
      <c r="G29" s="11">
        <f t="shared" si="2"/>
        <v>4.3014420140778581E-2</v>
      </c>
      <c r="H29" s="5">
        <v>0</v>
      </c>
      <c r="I29" s="11">
        <f t="shared" si="3"/>
        <v>0</v>
      </c>
      <c r="J29" s="5">
        <v>24828035.629223257</v>
      </c>
      <c r="K29" s="11">
        <f t="shared" si="4"/>
        <v>0.27664413364227508</v>
      </c>
      <c r="L29" s="5">
        <v>20762818.527336787</v>
      </c>
      <c r="M29" s="11">
        <f t="shared" si="5"/>
        <v>0.2313478210376872</v>
      </c>
      <c r="N29" s="5">
        <v>2733051.1448115446</v>
      </c>
      <c r="O29" s="11">
        <f t="shared" si="6"/>
        <v>3.045277433332215E-2</v>
      </c>
      <c r="P29" s="8">
        <v>8423373.1184842121</v>
      </c>
      <c r="Q29" s="11">
        <f t="shared" si="7"/>
        <v>9.3856670479636986E-2</v>
      </c>
      <c r="R29" s="5">
        <v>89747197.247016504</v>
      </c>
      <c r="S29" s="5">
        <f t="shared" si="8"/>
        <v>89747197.247016504</v>
      </c>
      <c r="T29" t="str">
        <f t="shared" si="9"/>
        <v>TRUE</v>
      </c>
    </row>
    <row r="30" spans="1:20" x14ac:dyDescent="0.25">
      <c r="A30" s="1" t="s">
        <v>27</v>
      </c>
      <c r="B30" s="5">
        <v>0</v>
      </c>
      <c r="C30" s="11">
        <f t="shared" si="0"/>
        <v>0</v>
      </c>
      <c r="D30" s="5">
        <v>53252295.116488963</v>
      </c>
      <c r="E30" s="11">
        <f t="shared" si="1"/>
        <v>0.42597713181202007</v>
      </c>
      <c r="F30" s="5">
        <v>1195568.7059844779</v>
      </c>
      <c r="G30" s="11">
        <f t="shared" si="2"/>
        <v>9.5636240117992957E-3</v>
      </c>
      <c r="H30" s="5">
        <v>33052.792695706259</v>
      </c>
      <c r="I30" s="11">
        <f t="shared" si="3"/>
        <v>2.6439675135306252E-4</v>
      </c>
      <c r="J30" s="5">
        <v>30618193.584646303</v>
      </c>
      <c r="K30" s="11">
        <f t="shared" si="4"/>
        <v>0.24492184338575707</v>
      </c>
      <c r="L30" s="5">
        <v>20437950.687763546</v>
      </c>
      <c r="M30" s="11">
        <f t="shared" si="5"/>
        <v>0.163487781982814</v>
      </c>
      <c r="N30" s="5">
        <v>18598237.244306598</v>
      </c>
      <c r="O30" s="11">
        <f t="shared" si="6"/>
        <v>0.14877149878252149</v>
      </c>
      <c r="P30" s="8">
        <v>876800.26401780045</v>
      </c>
      <c r="Q30" s="11">
        <f t="shared" si="7"/>
        <v>7.0137232737350237E-3</v>
      </c>
      <c r="R30" s="5">
        <v>125012098.39590339</v>
      </c>
      <c r="S30" s="5">
        <f t="shared" si="8"/>
        <v>125012098.39590339</v>
      </c>
      <c r="T30" t="str">
        <f t="shared" si="9"/>
        <v>TRUE</v>
      </c>
    </row>
    <row r="31" spans="1:20" x14ac:dyDescent="0.25">
      <c r="A31" s="2" t="s">
        <v>28</v>
      </c>
      <c r="B31" s="5">
        <v>0</v>
      </c>
      <c r="C31" s="11">
        <f t="shared" si="0"/>
        <v>0</v>
      </c>
      <c r="D31" s="5">
        <v>53159892.071186028</v>
      </c>
      <c r="E31" s="11">
        <f t="shared" si="1"/>
        <v>0.28477019303389495</v>
      </c>
      <c r="F31" s="5">
        <v>1819431.6798543392</v>
      </c>
      <c r="G31" s="11">
        <f t="shared" si="2"/>
        <v>9.746443991840565E-3</v>
      </c>
      <c r="H31" s="5">
        <v>85741.600506134579</v>
      </c>
      <c r="I31" s="11">
        <f t="shared" si="3"/>
        <v>4.5930590104417229E-4</v>
      </c>
      <c r="J31" s="5">
        <v>10297811.187192984</v>
      </c>
      <c r="K31" s="11">
        <f t="shared" si="4"/>
        <v>5.5163950966579209E-2</v>
      </c>
      <c r="L31" s="5">
        <v>69502038.89817968</v>
      </c>
      <c r="M31" s="11">
        <f t="shared" si="5"/>
        <v>0.37231281445756947</v>
      </c>
      <c r="N31" s="5">
        <v>49820377.237658665</v>
      </c>
      <c r="O31" s="11">
        <f t="shared" si="6"/>
        <v>0.26688087372320723</v>
      </c>
      <c r="P31" s="8">
        <v>1991169.1588368851</v>
      </c>
      <c r="Q31" s="11">
        <f t="shared" si="7"/>
        <v>1.0666417925864449E-2</v>
      </c>
      <c r="R31" s="5">
        <v>186676461.83341467</v>
      </c>
      <c r="S31" s="5">
        <f t="shared" si="8"/>
        <v>186676461.8334147</v>
      </c>
      <c r="T31" t="str">
        <f t="shared" si="9"/>
        <v>TRUE</v>
      </c>
    </row>
    <row r="32" spans="1:20" x14ac:dyDescent="0.25">
      <c r="A32" s="1" t="s">
        <v>29</v>
      </c>
      <c r="B32" s="5">
        <v>0</v>
      </c>
      <c r="C32" s="11">
        <f t="shared" si="0"/>
        <v>0</v>
      </c>
      <c r="D32" s="5">
        <v>18841324.745746151</v>
      </c>
      <c r="E32" s="11">
        <f t="shared" si="1"/>
        <v>9.6767211147949728E-2</v>
      </c>
      <c r="F32" s="5">
        <v>104546566.19483677</v>
      </c>
      <c r="G32" s="11">
        <f t="shared" si="2"/>
        <v>0.53694099445172705</v>
      </c>
      <c r="H32" s="5">
        <v>1533846.4660617965</v>
      </c>
      <c r="I32" s="11">
        <f t="shared" si="3"/>
        <v>7.8776862483328752E-3</v>
      </c>
      <c r="J32" s="5">
        <v>48405448.479924783</v>
      </c>
      <c r="K32" s="11">
        <f t="shared" si="4"/>
        <v>0.24860567486506566</v>
      </c>
      <c r="L32" s="5">
        <v>11726996.370769648</v>
      </c>
      <c r="M32" s="11">
        <f t="shared" si="5"/>
        <v>6.0228712643876622E-2</v>
      </c>
      <c r="N32" s="5">
        <v>3892585.5898873215</v>
      </c>
      <c r="O32" s="11">
        <f t="shared" si="6"/>
        <v>1.999194094741855E-2</v>
      </c>
      <c r="P32" s="8">
        <v>5760969.6418615961</v>
      </c>
      <c r="Q32" s="11">
        <f t="shared" si="7"/>
        <v>2.958777969562949E-2</v>
      </c>
      <c r="R32" s="5">
        <v>194707737.48908806</v>
      </c>
      <c r="S32" s="5">
        <f t="shared" si="8"/>
        <v>194707737.48908806</v>
      </c>
      <c r="T32" t="str">
        <f t="shared" si="9"/>
        <v>TRUE</v>
      </c>
    </row>
    <row r="33" spans="1:20" x14ac:dyDescent="0.25">
      <c r="A33" s="1" t="s">
        <v>30</v>
      </c>
      <c r="B33" s="5">
        <v>0</v>
      </c>
      <c r="C33" s="11">
        <f t="shared" si="0"/>
        <v>0</v>
      </c>
      <c r="D33" s="5">
        <v>460133208.38022339</v>
      </c>
      <c r="E33" s="11">
        <f t="shared" si="1"/>
        <v>0.48027815006573382</v>
      </c>
      <c r="F33" s="5">
        <v>235530008.58314022</v>
      </c>
      <c r="G33" s="11">
        <f t="shared" si="2"/>
        <v>0.24584167094890974</v>
      </c>
      <c r="H33" s="5">
        <v>652620.82552544517</v>
      </c>
      <c r="I33" s="11">
        <f t="shared" si="3"/>
        <v>6.8119300469773381E-4</v>
      </c>
      <c r="J33" s="5">
        <v>35104735.686146557</v>
      </c>
      <c r="K33" s="11">
        <f t="shared" si="4"/>
        <v>3.6641644651644024E-2</v>
      </c>
      <c r="L33" s="5">
        <v>132448863.5243533</v>
      </c>
      <c r="M33" s="11">
        <f t="shared" si="5"/>
        <v>0.13824756395156834</v>
      </c>
      <c r="N33" s="5">
        <v>93164065.349276572</v>
      </c>
      <c r="O33" s="11">
        <f t="shared" si="6"/>
        <v>9.7242850860657024E-2</v>
      </c>
      <c r="P33" s="8">
        <v>1022175.0067310429</v>
      </c>
      <c r="Q33" s="11">
        <f t="shared" si="7"/>
        <v>1.0669265167893378E-3</v>
      </c>
      <c r="R33" s="5">
        <v>958055677.35539651</v>
      </c>
      <c r="S33" s="5">
        <f t="shared" si="8"/>
        <v>958055677.35539651</v>
      </c>
      <c r="T33" t="str">
        <f t="shared" si="9"/>
        <v>TRUE</v>
      </c>
    </row>
    <row r="34" spans="1:20" x14ac:dyDescent="0.25">
      <c r="A34" s="2" t="s">
        <v>31</v>
      </c>
      <c r="B34" s="5">
        <v>0</v>
      </c>
      <c r="C34" s="11">
        <f t="shared" si="0"/>
        <v>0</v>
      </c>
      <c r="D34" s="5">
        <v>48162934.953233913</v>
      </c>
      <c r="E34" s="11">
        <f t="shared" si="1"/>
        <v>0.34945412546603621</v>
      </c>
      <c r="F34" s="5">
        <v>20681.405417835853</v>
      </c>
      <c r="G34" s="11">
        <f t="shared" si="2"/>
        <v>1.5005735117089452E-4</v>
      </c>
      <c r="H34" s="5">
        <v>0</v>
      </c>
      <c r="I34" s="11">
        <f t="shared" si="3"/>
        <v>0</v>
      </c>
      <c r="J34" s="5">
        <v>26509505.811324563</v>
      </c>
      <c r="K34" s="11">
        <f t="shared" si="4"/>
        <v>0.19234409569990724</v>
      </c>
      <c r="L34" s="5">
        <v>38047133.270227261</v>
      </c>
      <c r="M34" s="11">
        <f t="shared" si="5"/>
        <v>0.27605725640156931</v>
      </c>
      <c r="N34" s="5">
        <v>13588583.839055667</v>
      </c>
      <c r="O34" s="11">
        <f t="shared" si="6"/>
        <v>9.8594213297216557E-2</v>
      </c>
      <c r="P34" s="8">
        <v>11494501.306585142</v>
      </c>
      <c r="Q34" s="11">
        <f t="shared" si="7"/>
        <v>8.3400251784099641E-2</v>
      </c>
      <c r="R34" s="5">
        <v>137823340.5858444</v>
      </c>
      <c r="S34" s="5">
        <f t="shared" si="8"/>
        <v>137823340.5858444</v>
      </c>
      <c r="T34" t="str">
        <f t="shared" si="9"/>
        <v>TRUE</v>
      </c>
    </row>
    <row r="35" spans="1:20" x14ac:dyDescent="0.25">
      <c r="A35" s="1" t="s">
        <v>32</v>
      </c>
      <c r="B35" s="5">
        <v>9496.3405359586559</v>
      </c>
      <c r="C35" s="11">
        <f t="shared" si="0"/>
        <v>3.4012374755041216E-6</v>
      </c>
      <c r="D35" s="5">
        <v>1135019202.0549481</v>
      </c>
      <c r="E35" s="11">
        <f t="shared" si="1"/>
        <v>0.40652184184298096</v>
      </c>
      <c r="F35" s="5">
        <v>1162834953.8860371</v>
      </c>
      <c r="G35" s="11">
        <f t="shared" si="2"/>
        <v>0.41648441397052649</v>
      </c>
      <c r="H35" s="5">
        <v>17173109.815027818</v>
      </c>
      <c r="I35" s="11">
        <f t="shared" si="3"/>
        <v>6.1507719160498481E-3</v>
      </c>
      <c r="J35" s="5">
        <v>117960830.27518061</v>
      </c>
      <c r="K35" s="11">
        <f t="shared" si="4"/>
        <v>4.2249200632001452E-2</v>
      </c>
      <c r="L35" s="5">
        <v>215614041.76622817</v>
      </c>
      <c r="M35" s="11">
        <f t="shared" si="5"/>
        <v>7.7224964324236284E-2</v>
      </c>
      <c r="N35" s="5">
        <v>124946109.59669226</v>
      </c>
      <c r="O35" s="11">
        <f t="shared" si="6"/>
        <v>4.4751068979627107E-2</v>
      </c>
      <c r="P35" s="8">
        <v>18467395.454179499</v>
      </c>
      <c r="Q35" s="11">
        <f t="shared" si="7"/>
        <v>6.6143370971025201E-3</v>
      </c>
      <c r="R35" s="5">
        <v>2792025139.1888289</v>
      </c>
      <c r="S35" s="5">
        <f t="shared" si="8"/>
        <v>2792025139.1888289</v>
      </c>
      <c r="T35" t="str">
        <f t="shared" si="9"/>
        <v>TRUE</v>
      </c>
    </row>
    <row r="36" spans="1:20" x14ac:dyDescent="0.25">
      <c r="A36" s="1" t="s">
        <v>33</v>
      </c>
      <c r="B36" s="5">
        <v>1173870.7539858751</v>
      </c>
      <c r="C36" s="11">
        <f t="shared" si="0"/>
        <v>1.6106506704629642E-3</v>
      </c>
      <c r="D36" s="5">
        <v>96912134.530390054</v>
      </c>
      <c r="E36" s="11">
        <f t="shared" si="1"/>
        <v>0.13297170402053302</v>
      </c>
      <c r="F36" s="5">
        <v>57596154.924640127</v>
      </c>
      <c r="G36" s="11">
        <f t="shared" si="2"/>
        <v>7.9026830875945489E-2</v>
      </c>
      <c r="H36" s="5">
        <v>9368842.0396638121</v>
      </c>
      <c r="I36" s="11">
        <f t="shared" si="3"/>
        <v>1.2854849361744723E-2</v>
      </c>
      <c r="J36" s="5">
        <v>101872562.31215595</v>
      </c>
      <c r="K36" s="11">
        <f t="shared" si="4"/>
        <v>0.13977783349037112</v>
      </c>
      <c r="L36" s="5">
        <v>241662973.46994361</v>
      </c>
      <c r="M36" s="11">
        <f t="shared" si="5"/>
        <v>0.33158218562290015</v>
      </c>
      <c r="N36" s="5">
        <v>199195067.50674114</v>
      </c>
      <c r="O36" s="11">
        <f t="shared" si="6"/>
        <v>0.27331260101953997</v>
      </c>
      <c r="P36" s="8">
        <v>21036117.332491077</v>
      </c>
      <c r="Q36" s="11">
        <f t="shared" si="7"/>
        <v>2.8863344938502511E-2</v>
      </c>
      <c r="R36" s="5">
        <v>728817722.87001169</v>
      </c>
      <c r="S36" s="5">
        <f t="shared" si="8"/>
        <v>728817722.87001169</v>
      </c>
      <c r="T36" t="str">
        <f t="shared" si="9"/>
        <v>TRUE</v>
      </c>
    </row>
    <row r="37" spans="1:20" x14ac:dyDescent="0.25">
      <c r="A37" s="1" t="s">
        <v>34</v>
      </c>
      <c r="B37" s="5">
        <v>104589.3107436147</v>
      </c>
      <c r="C37" s="11">
        <f t="shared" si="0"/>
        <v>1.6092122179864573E-3</v>
      </c>
      <c r="D37" s="5">
        <v>12347258.012386413</v>
      </c>
      <c r="E37" s="11">
        <f t="shared" si="1"/>
        <v>0.18997503961824747</v>
      </c>
      <c r="F37" s="5">
        <v>7497314.7897069994</v>
      </c>
      <c r="G37" s="11">
        <f t="shared" si="2"/>
        <v>0.11535376297929795</v>
      </c>
      <c r="H37" s="5">
        <v>29092.675929600933</v>
      </c>
      <c r="I37" s="11">
        <f t="shared" si="3"/>
        <v>4.4762021306936025E-4</v>
      </c>
      <c r="J37" s="5">
        <v>29444846.215257309</v>
      </c>
      <c r="K37" s="11">
        <f t="shared" si="4"/>
        <v>0.45303870873073088</v>
      </c>
      <c r="L37" s="5">
        <v>11732129.842186572</v>
      </c>
      <c r="M37" s="11">
        <f t="shared" si="5"/>
        <v>0.18051067122270689</v>
      </c>
      <c r="N37" s="5">
        <v>3531781.797115915</v>
      </c>
      <c r="O37" s="11">
        <f t="shared" si="6"/>
        <v>5.4340031297395994E-2</v>
      </c>
      <c r="P37" s="8">
        <v>307094.14669229806</v>
      </c>
      <c r="Q37" s="11">
        <f t="shared" si="7"/>
        <v>4.7249537205650022E-3</v>
      </c>
      <c r="R37" s="5">
        <v>64994106.790018722</v>
      </c>
      <c r="S37" s="5">
        <f t="shared" si="8"/>
        <v>64994106.790018722</v>
      </c>
      <c r="T37" t="str">
        <f t="shared" si="9"/>
        <v>TRUE</v>
      </c>
    </row>
    <row r="38" spans="1:20" x14ac:dyDescent="0.25">
      <c r="A38" s="1" t="s">
        <v>35</v>
      </c>
      <c r="B38" s="5">
        <v>1498879.8090183898</v>
      </c>
      <c r="C38" s="11">
        <f t="shared" si="0"/>
        <v>1.51022797144973E-3</v>
      </c>
      <c r="D38" s="5">
        <v>553176988.54867184</v>
      </c>
      <c r="E38" s="11">
        <f t="shared" si="1"/>
        <v>0.55736514445120611</v>
      </c>
      <c r="F38" s="5">
        <v>70708338.925132915</v>
      </c>
      <c r="G38" s="11">
        <f t="shared" si="2"/>
        <v>7.1243678523775014E-2</v>
      </c>
      <c r="H38" s="5">
        <v>2278070.0012361123</v>
      </c>
      <c r="I38" s="11">
        <f t="shared" si="3"/>
        <v>2.2953174871575624E-3</v>
      </c>
      <c r="J38" s="5">
        <v>101450535.41052411</v>
      </c>
      <c r="K38" s="11">
        <f t="shared" si="4"/>
        <v>0.10221862711985137</v>
      </c>
      <c r="L38" s="5">
        <v>150297639.53694728</v>
      </c>
      <c r="M38" s="11">
        <f t="shared" si="5"/>
        <v>0.15143555734479958</v>
      </c>
      <c r="N38" s="5">
        <v>104566634.97512025</v>
      </c>
      <c r="O38" s="11">
        <f t="shared" si="6"/>
        <v>0.10535831897236712</v>
      </c>
      <c r="P38" s="8">
        <v>8508707.8879491426</v>
      </c>
      <c r="Q38" s="11">
        <f t="shared" si="7"/>
        <v>8.5731281293936566E-3</v>
      </c>
      <c r="R38" s="5">
        <v>992485795.09459996</v>
      </c>
      <c r="S38" s="5">
        <f t="shared" si="8"/>
        <v>992485795.09459984</v>
      </c>
      <c r="T38" t="str">
        <f t="shared" si="9"/>
        <v>TRUE</v>
      </c>
    </row>
    <row r="39" spans="1:20" x14ac:dyDescent="0.25">
      <c r="A39" s="1" t="s">
        <v>36</v>
      </c>
      <c r="B39" s="5">
        <v>0</v>
      </c>
      <c r="C39" s="11">
        <f t="shared" si="0"/>
        <v>0</v>
      </c>
      <c r="D39" s="5">
        <v>95867550.433046028</v>
      </c>
      <c r="E39" s="11">
        <f t="shared" si="1"/>
        <v>0.31252981332797225</v>
      </c>
      <c r="F39" s="5">
        <v>420101.93598491297</v>
      </c>
      <c r="G39" s="11">
        <f t="shared" si="2"/>
        <v>1.369539317934077E-3</v>
      </c>
      <c r="H39" s="5">
        <v>60453.551792626502</v>
      </c>
      <c r="I39" s="11">
        <f t="shared" si="3"/>
        <v>1.9707958711178005E-4</v>
      </c>
      <c r="J39" s="5">
        <v>24689240.114667654</v>
      </c>
      <c r="K39" s="11">
        <f t="shared" si="4"/>
        <v>8.0487334550552764E-2</v>
      </c>
      <c r="L39" s="5">
        <v>95793715.771618366</v>
      </c>
      <c r="M39" s="11">
        <f t="shared" si="5"/>
        <v>0.31228911110027491</v>
      </c>
      <c r="N39" s="5">
        <v>84030020.183942318</v>
      </c>
      <c r="O39" s="11">
        <f t="shared" si="6"/>
        <v>0.27393926728496681</v>
      </c>
      <c r="P39" s="8">
        <v>5885814.9279999994</v>
      </c>
      <c r="Q39" s="11">
        <f t="shared" si="7"/>
        <v>1.9187854831187484E-2</v>
      </c>
      <c r="R39" s="5">
        <v>306746896.91905189</v>
      </c>
      <c r="S39" s="5">
        <f t="shared" si="8"/>
        <v>306746896.91905189</v>
      </c>
      <c r="T39" t="str">
        <f t="shared" si="9"/>
        <v>TRUE</v>
      </c>
    </row>
    <row r="40" spans="1:20" x14ac:dyDescent="0.25">
      <c r="A40" s="2" t="s">
        <v>37</v>
      </c>
      <c r="B40" s="5">
        <v>0</v>
      </c>
      <c r="C40" s="11">
        <f t="shared" si="0"/>
        <v>0</v>
      </c>
      <c r="D40" s="5">
        <v>58433424.83533863</v>
      </c>
      <c r="E40" s="11">
        <f t="shared" si="1"/>
        <v>0.25511963819505795</v>
      </c>
      <c r="F40" s="5">
        <v>14029394.856505645</v>
      </c>
      <c r="G40" s="11">
        <f t="shared" si="2"/>
        <v>6.1252171166985218E-2</v>
      </c>
      <c r="H40" s="5">
        <v>1326438.0376752592</v>
      </c>
      <c r="I40" s="11">
        <f t="shared" si="3"/>
        <v>5.7912127042606823E-3</v>
      </c>
      <c r="J40" s="5">
        <v>10784553.823443698</v>
      </c>
      <c r="K40" s="11">
        <f t="shared" si="4"/>
        <v>4.7085233790167255E-2</v>
      </c>
      <c r="L40" s="5">
        <v>116980143.35864736</v>
      </c>
      <c r="M40" s="11">
        <f t="shared" si="5"/>
        <v>0.51073391528499779</v>
      </c>
      <c r="N40" s="5">
        <v>5701803.0399898123</v>
      </c>
      <c r="O40" s="11">
        <f t="shared" si="6"/>
        <v>2.4894004291563659E-2</v>
      </c>
      <c r="P40" s="8">
        <v>21787467.606213905</v>
      </c>
      <c r="Q40" s="11">
        <f t="shared" si="7"/>
        <v>9.5123824566967552E-2</v>
      </c>
      <c r="R40" s="5">
        <v>229043225.5578143</v>
      </c>
      <c r="S40" s="5">
        <f t="shared" si="8"/>
        <v>229043225.5578143</v>
      </c>
      <c r="T40" t="str">
        <f t="shared" si="9"/>
        <v>TRUE</v>
      </c>
    </row>
    <row r="41" spans="1:20" x14ac:dyDescent="0.25">
      <c r="A41" s="1" t="s">
        <v>38</v>
      </c>
      <c r="B41" s="5">
        <v>621681.22586021025</v>
      </c>
      <c r="C41" s="11">
        <f t="shared" si="0"/>
        <v>4.1029988291732875E-4</v>
      </c>
      <c r="D41" s="5">
        <v>546863961.71052241</v>
      </c>
      <c r="E41" s="11">
        <f t="shared" si="1"/>
        <v>0.36092165908833002</v>
      </c>
      <c r="F41" s="5">
        <v>625889372.10973608</v>
      </c>
      <c r="G41" s="11">
        <f t="shared" si="2"/>
        <v>0.41307719360592221</v>
      </c>
      <c r="H41" s="5">
        <v>8403017.9091860447</v>
      </c>
      <c r="I41" s="11">
        <f t="shared" si="3"/>
        <v>5.545860355555445E-3</v>
      </c>
      <c r="J41" s="5">
        <v>83480384.977398068</v>
      </c>
      <c r="K41" s="11">
        <f t="shared" si="4"/>
        <v>5.5095748041491893E-2</v>
      </c>
      <c r="L41" s="5">
        <v>136431343.20917884</v>
      </c>
      <c r="M41" s="11">
        <f t="shared" si="5"/>
        <v>9.0042552061186096E-2</v>
      </c>
      <c r="N41" s="5">
        <v>96614593.258327678</v>
      </c>
      <c r="O41" s="11">
        <f t="shared" si="6"/>
        <v>6.3764120023323267E-2</v>
      </c>
      <c r="P41" s="8">
        <v>16883077.387268268</v>
      </c>
      <c r="Q41" s="11">
        <f t="shared" si="7"/>
        <v>1.1142566941273512E-2</v>
      </c>
      <c r="R41" s="5">
        <v>1515187431.787478</v>
      </c>
      <c r="S41" s="5">
        <f t="shared" si="8"/>
        <v>1515187431.787478</v>
      </c>
      <c r="T41" t="str">
        <f t="shared" si="9"/>
        <v>TRUE</v>
      </c>
    </row>
    <row r="42" spans="1:20" x14ac:dyDescent="0.25">
      <c r="A42" s="1" t="s">
        <v>39</v>
      </c>
      <c r="B42" s="5">
        <v>0</v>
      </c>
      <c r="C42" s="11">
        <f t="shared" si="0"/>
        <v>0</v>
      </c>
      <c r="D42" s="5">
        <v>60927360.892437987</v>
      </c>
      <c r="E42" s="11">
        <f t="shared" si="1"/>
        <v>0.27480358120385623</v>
      </c>
      <c r="F42" s="5">
        <v>126515657.50058749</v>
      </c>
      <c r="G42" s="11">
        <f t="shared" si="2"/>
        <v>0.57062960302679167</v>
      </c>
      <c r="H42" s="5">
        <v>340674.2263392263</v>
      </c>
      <c r="I42" s="11">
        <f t="shared" si="3"/>
        <v>1.5365592083850122E-3</v>
      </c>
      <c r="J42" s="5">
        <v>9163250.286047997</v>
      </c>
      <c r="K42" s="11">
        <f t="shared" si="4"/>
        <v>4.1329444722195137E-2</v>
      </c>
      <c r="L42" s="5">
        <v>17833867.496902209</v>
      </c>
      <c r="M42" s="11">
        <f t="shared" si="5"/>
        <v>8.0436942993735411E-2</v>
      </c>
      <c r="N42" s="5">
        <v>6481590.4413424684</v>
      </c>
      <c r="O42" s="11">
        <f t="shared" si="6"/>
        <v>2.9234226447491882E-2</v>
      </c>
      <c r="P42" s="8">
        <v>449996.88248627761</v>
      </c>
      <c r="Q42" s="11">
        <f t="shared" si="7"/>
        <v>2.0296423975447149E-3</v>
      </c>
      <c r="R42" s="5">
        <v>221712397.72614366</v>
      </c>
      <c r="S42" s="5">
        <f t="shared" si="8"/>
        <v>221712397.72614366</v>
      </c>
      <c r="T42" t="str">
        <f t="shared" si="9"/>
        <v>TRUE</v>
      </c>
    </row>
    <row r="43" spans="1:20" x14ac:dyDescent="0.25">
      <c r="A43" s="1" t="s">
        <v>40</v>
      </c>
      <c r="B43" s="5">
        <v>13707.259295322325</v>
      </c>
      <c r="C43" s="11">
        <f t="shared" si="0"/>
        <v>4.114806516164912E-5</v>
      </c>
      <c r="D43" s="5">
        <v>43039161.95289436</v>
      </c>
      <c r="E43" s="11">
        <f t="shared" si="1"/>
        <v>0.12920002477408613</v>
      </c>
      <c r="F43" s="5">
        <v>9861484.2258070763</v>
      </c>
      <c r="G43" s="11">
        <f t="shared" si="2"/>
        <v>2.960336466769542E-2</v>
      </c>
      <c r="H43" s="5">
        <v>2129189.9824295538</v>
      </c>
      <c r="I43" s="11">
        <f t="shared" si="3"/>
        <v>6.3916532292082563E-3</v>
      </c>
      <c r="J43" s="5">
        <v>25159596.164827168</v>
      </c>
      <c r="K43" s="11">
        <f t="shared" si="4"/>
        <v>7.5527038638889446E-2</v>
      </c>
      <c r="L43" s="5">
        <v>108893906.37050769</v>
      </c>
      <c r="M43" s="11">
        <f t="shared" si="5"/>
        <v>0.32689055182382498</v>
      </c>
      <c r="N43" s="5">
        <v>139488475.57668331</v>
      </c>
      <c r="O43" s="11">
        <f t="shared" si="6"/>
        <v>0.41873293257735072</v>
      </c>
      <c r="P43" s="8">
        <v>4534863.143571429</v>
      </c>
      <c r="Q43" s="11">
        <f t="shared" si="7"/>
        <v>1.3613286223783385E-2</v>
      </c>
      <c r="R43" s="5">
        <v>333120384.67601591</v>
      </c>
      <c r="S43" s="5">
        <f t="shared" si="8"/>
        <v>333120384.67601591</v>
      </c>
      <c r="T43" t="str">
        <f t="shared" si="9"/>
        <v>TRUE</v>
      </c>
    </row>
    <row r="44" spans="1:20" x14ac:dyDescent="0.25">
      <c r="A44" s="1" t="s">
        <v>41</v>
      </c>
      <c r="B44" s="5">
        <v>0</v>
      </c>
      <c r="C44" s="11">
        <f t="shared" si="0"/>
        <v>0</v>
      </c>
      <c r="D44" s="5">
        <v>16106096.001181167</v>
      </c>
      <c r="E44" s="11">
        <f t="shared" si="1"/>
        <v>0.25671885009946105</v>
      </c>
      <c r="F44" s="5">
        <v>5214096.7340456014</v>
      </c>
      <c r="G44" s="11">
        <f t="shared" si="2"/>
        <v>8.3108713481738664E-2</v>
      </c>
      <c r="H44" s="5">
        <v>17139.272986877324</v>
      </c>
      <c r="I44" s="11">
        <f t="shared" si="3"/>
        <v>2.7318690093547333E-4</v>
      </c>
      <c r="J44" s="5">
        <v>22088613.172544353</v>
      </c>
      <c r="K44" s="11">
        <f t="shared" si="4"/>
        <v>0.35207559755831175</v>
      </c>
      <c r="L44" s="5">
        <v>11773034.693209218</v>
      </c>
      <c r="M44" s="11">
        <f t="shared" si="5"/>
        <v>0.18765316737216034</v>
      </c>
      <c r="N44" s="5">
        <v>5997639.9887486547</v>
      </c>
      <c r="O44" s="11">
        <f t="shared" si="6"/>
        <v>9.5597793599962552E-2</v>
      </c>
      <c r="P44" s="8">
        <v>1541648.0710223443</v>
      </c>
      <c r="Q44" s="11">
        <f t="shared" si="7"/>
        <v>2.4572690987430104E-2</v>
      </c>
      <c r="R44" s="5">
        <v>62738267.933738217</v>
      </c>
      <c r="S44" s="5">
        <f t="shared" si="8"/>
        <v>62738267.933738217</v>
      </c>
      <c r="T44" t="str">
        <f t="shared" si="9"/>
        <v>TRUE</v>
      </c>
    </row>
    <row r="45" spans="1:20" x14ac:dyDescent="0.25">
      <c r="A45" s="1" t="s">
        <v>42</v>
      </c>
      <c r="B45" s="5">
        <v>1196513.6701948456</v>
      </c>
      <c r="C45" s="11">
        <f t="shared" si="0"/>
        <v>2.6730463951751475E-3</v>
      </c>
      <c r="D45" s="5">
        <v>85229078.745208651</v>
      </c>
      <c r="E45" s="11">
        <f t="shared" si="1"/>
        <v>0.19040424474789269</v>
      </c>
      <c r="F45" s="5">
        <v>3533070.4469268001</v>
      </c>
      <c r="G45" s="11">
        <f t="shared" si="2"/>
        <v>7.8929823012549583E-3</v>
      </c>
      <c r="H45" s="5">
        <v>1825562.8305058205</v>
      </c>
      <c r="I45" s="11">
        <f t="shared" si="3"/>
        <v>4.0783605443092605E-3</v>
      </c>
      <c r="J45" s="5">
        <v>29837017.566380013</v>
      </c>
      <c r="K45" s="11">
        <f t="shared" si="4"/>
        <v>6.665676643343478E-2</v>
      </c>
      <c r="L45" s="5">
        <v>181572958.66219357</v>
      </c>
      <c r="M45" s="11">
        <f t="shared" si="5"/>
        <v>0.40563927910178038</v>
      </c>
      <c r="N45" s="5">
        <v>126097183.60079379</v>
      </c>
      <c r="O45" s="11">
        <f t="shared" si="6"/>
        <v>0.28170478153496703</v>
      </c>
      <c r="P45" s="8">
        <v>18330351.367419738</v>
      </c>
      <c r="Q45" s="11">
        <f t="shared" si="7"/>
        <v>4.0950538941185798E-2</v>
      </c>
      <c r="R45" s="5">
        <v>447621736.88962322</v>
      </c>
      <c r="S45" s="5">
        <f t="shared" si="8"/>
        <v>447621736.88962322</v>
      </c>
      <c r="T45" t="str">
        <f t="shared" si="9"/>
        <v>TRUE</v>
      </c>
    </row>
    <row r="46" spans="1:20" x14ac:dyDescent="0.25">
      <c r="A46" s="1" t="s">
        <v>43</v>
      </c>
      <c r="B46" s="5">
        <v>68454.961875876019</v>
      </c>
      <c r="C46" s="11">
        <f t="shared" si="0"/>
        <v>4.0523509016393425E-5</v>
      </c>
      <c r="D46" s="5">
        <v>256472007.04709792</v>
      </c>
      <c r="E46" s="11">
        <f t="shared" si="1"/>
        <v>0.15182457787166198</v>
      </c>
      <c r="F46" s="5">
        <v>171383.44130806008</v>
      </c>
      <c r="G46" s="11">
        <f t="shared" si="2"/>
        <v>1.014544196474849E-4</v>
      </c>
      <c r="H46" s="5">
        <v>58183.531271610045</v>
      </c>
      <c r="I46" s="11">
        <f t="shared" si="3"/>
        <v>3.4443096445892595E-5</v>
      </c>
      <c r="J46" s="5">
        <v>81520535.931066021</v>
      </c>
      <c r="K46" s="11">
        <f t="shared" si="4"/>
        <v>4.8257979879000601E-2</v>
      </c>
      <c r="L46" s="5">
        <v>580150171.95465088</v>
      </c>
      <c r="M46" s="11">
        <f t="shared" si="5"/>
        <v>0.34343340613781675</v>
      </c>
      <c r="N46" s="5">
        <v>751177594.07329452</v>
      </c>
      <c r="O46" s="11">
        <f t="shared" si="6"/>
        <v>0.44467707193434658</v>
      </c>
      <c r="P46" s="8">
        <v>19647074.189656485</v>
      </c>
      <c r="Q46" s="11">
        <f t="shared" si="7"/>
        <v>1.1630543152064337E-2</v>
      </c>
      <c r="R46" s="5">
        <v>1689265405.1302214</v>
      </c>
      <c r="S46" s="5">
        <f t="shared" si="8"/>
        <v>1689265405.1302214</v>
      </c>
      <c r="T46" t="str">
        <f t="shared" si="9"/>
        <v>TRUE</v>
      </c>
    </row>
    <row r="47" spans="1:20" x14ac:dyDescent="0.25">
      <c r="A47" s="2" t="s">
        <v>44</v>
      </c>
      <c r="B47" s="5">
        <v>0</v>
      </c>
      <c r="C47" s="11">
        <f t="shared" si="0"/>
        <v>0</v>
      </c>
      <c r="D47" s="5">
        <v>93050258.134390801</v>
      </c>
      <c r="E47" s="11">
        <f t="shared" si="1"/>
        <v>0.63297623102905298</v>
      </c>
      <c r="F47" s="5">
        <v>1099807.9709885442</v>
      </c>
      <c r="G47" s="11">
        <f t="shared" si="2"/>
        <v>7.4814655895591234E-3</v>
      </c>
      <c r="H47" s="5">
        <v>7551.6180144390601</v>
      </c>
      <c r="I47" s="11">
        <f t="shared" si="3"/>
        <v>5.1370031688112859E-5</v>
      </c>
      <c r="J47" s="5">
        <v>6601308.0517325401</v>
      </c>
      <c r="K47" s="11">
        <f t="shared" si="4"/>
        <v>4.4905529272283307E-2</v>
      </c>
      <c r="L47" s="5">
        <v>31853472.988053787</v>
      </c>
      <c r="M47" s="11">
        <f t="shared" si="5"/>
        <v>0.21668388332726291</v>
      </c>
      <c r="N47" s="5">
        <v>12079522.763635535</v>
      </c>
      <c r="O47" s="11">
        <f t="shared" si="6"/>
        <v>8.2171193770495699E-2</v>
      </c>
      <c r="P47" s="8">
        <v>2312426.4612842114</v>
      </c>
      <c r="Q47" s="11">
        <f t="shared" si="7"/>
        <v>1.5730326979657802E-2</v>
      </c>
      <c r="R47" s="5">
        <v>147004347.98809987</v>
      </c>
      <c r="S47" s="5">
        <f t="shared" si="8"/>
        <v>147004347.98809987</v>
      </c>
      <c r="T47" t="str">
        <f t="shared" si="9"/>
        <v>TRUE</v>
      </c>
    </row>
    <row r="48" spans="1:20" x14ac:dyDescent="0.25">
      <c r="A48" s="1" t="s">
        <v>45</v>
      </c>
      <c r="B48" s="5">
        <v>0</v>
      </c>
      <c r="C48" s="11">
        <f t="shared" si="0"/>
        <v>0</v>
      </c>
      <c r="D48" s="5">
        <v>8929360.3054818977</v>
      </c>
      <c r="E48" s="11">
        <f t="shared" si="1"/>
        <v>7.047107775137175E-2</v>
      </c>
      <c r="F48" s="5">
        <v>73676720.934147581</v>
      </c>
      <c r="G48" s="11">
        <f t="shared" si="2"/>
        <v>0.58146135353379358</v>
      </c>
      <c r="H48" s="5">
        <v>2101432.1492770961</v>
      </c>
      <c r="I48" s="11">
        <f t="shared" si="3"/>
        <v>1.6584635776207082E-2</v>
      </c>
      <c r="J48" s="5">
        <v>29525397.86601219</v>
      </c>
      <c r="K48" s="11">
        <f t="shared" si="4"/>
        <v>0.23301631219635732</v>
      </c>
      <c r="L48" s="5">
        <v>5719264.403281345</v>
      </c>
      <c r="M48" s="11">
        <f t="shared" si="5"/>
        <v>4.5136797335510931E-2</v>
      </c>
      <c r="N48" s="5">
        <v>1668827.3705869725</v>
      </c>
      <c r="O48" s="11">
        <f t="shared" si="6"/>
        <v>1.3170491430842198E-2</v>
      </c>
      <c r="P48" s="8">
        <v>5088571.8834269522</v>
      </c>
      <c r="Q48" s="11">
        <f t="shared" si="7"/>
        <v>4.0159331975917194E-2</v>
      </c>
      <c r="R48" s="5">
        <v>126709574.91221403</v>
      </c>
      <c r="S48" s="5">
        <f t="shared" si="8"/>
        <v>126709574.91221403</v>
      </c>
      <c r="T48" t="str">
        <f t="shared" si="9"/>
        <v>TRUE</v>
      </c>
    </row>
    <row r="49" spans="1:20" x14ac:dyDescent="0.25">
      <c r="A49" s="1" t="s">
        <v>46</v>
      </c>
      <c r="B49" s="5">
        <v>812379.92921649944</v>
      </c>
      <c r="C49" s="11">
        <f t="shared" si="0"/>
        <v>1.2135158050333662E-3</v>
      </c>
      <c r="D49" s="5">
        <v>105485650.17662647</v>
      </c>
      <c r="E49" s="11">
        <f t="shared" si="1"/>
        <v>0.15757221355408774</v>
      </c>
      <c r="F49" s="5">
        <v>138357741.86898464</v>
      </c>
      <c r="G49" s="11">
        <f t="shared" si="2"/>
        <v>0.20667584275336567</v>
      </c>
      <c r="H49" s="5">
        <v>5438033.3818097906</v>
      </c>
      <c r="I49" s="11">
        <f t="shared" si="3"/>
        <v>8.1232182379121221E-3</v>
      </c>
      <c r="J49" s="5">
        <v>50173617.951705873</v>
      </c>
      <c r="K49" s="11">
        <f t="shared" si="4"/>
        <v>7.4948279973906948E-2</v>
      </c>
      <c r="L49" s="5">
        <v>233642686.2223236</v>
      </c>
      <c r="M49" s="11">
        <f t="shared" si="5"/>
        <v>0.34901045959455335</v>
      </c>
      <c r="N49" s="5">
        <v>103352362.96000054</v>
      </c>
      <c r="O49" s="11">
        <f t="shared" si="6"/>
        <v>0.15438555462647494</v>
      </c>
      <c r="P49" s="8">
        <v>32180748.476827621</v>
      </c>
      <c r="Q49" s="11">
        <f t="shared" si="7"/>
        <v>4.8070915454665818E-2</v>
      </c>
      <c r="R49" s="5">
        <v>669443220.96749496</v>
      </c>
      <c r="S49" s="5">
        <f t="shared" si="8"/>
        <v>669443220.96749508</v>
      </c>
      <c r="T49" t="str">
        <f t="shared" si="9"/>
        <v>TRUE</v>
      </c>
    </row>
    <row r="50" spans="1:20" x14ac:dyDescent="0.25">
      <c r="A50" s="2" t="s">
        <v>47</v>
      </c>
      <c r="B50" s="5">
        <v>0</v>
      </c>
      <c r="C50" s="11">
        <f t="shared" si="0"/>
        <v>0</v>
      </c>
      <c r="D50" s="5">
        <v>104472490.93184724</v>
      </c>
      <c r="E50" s="11">
        <f t="shared" si="1"/>
        <v>0.27992631382324884</v>
      </c>
      <c r="F50" s="5">
        <v>19988431.413519669</v>
      </c>
      <c r="G50" s="11">
        <f t="shared" si="2"/>
        <v>5.3557523849464682E-2</v>
      </c>
      <c r="H50" s="5">
        <v>177667.77390956727</v>
      </c>
      <c r="I50" s="11">
        <f t="shared" si="3"/>
        <v>4.7604766184939062E-4</v>
      </c>
      <c r="J50" s="5">
        <v>29189729.695596572</v>
      </c>
      <c r="K50" s="11">
        <f t="shared" si="4"/>
        <v>7.8211722170152098E-2</v>
      </c>
      <c r="L50" s="5">
        <v>187221189.31768018</v>
      </c>
      <c r="M50" s="11">
        <f t="shared" si="5"/>
        <v>0.50164533197060779</v>
      </c>
      <c r="N50" s="5">
        <v>7330362.8289308744</v>
      </c>
      <c r="O50" s="11">
        <f t="shared" si="6"/>
        <v>1.9641165127652422E-2</v>
      </c>
      <c r="P50" s="8">
        <v>24834383.979503684</v>
      </c>
      <c r="Q50" s="11">
        <f t="shared" si="7"/>
        <v>6.6541895397024889E-2</v>
      </c>
      <c r="R50" s="5">
        <v>373214255.94098777</v>
      </c>
      <c r="S50" s="5">
        <f t="shared" si="8"/>
        <v>373214255.94098777</v>
      </c>
      <c r="T50" t="str">
        <f t="shared" si="9"/>
        <v>TRUE</v>
      </c>
    </row>
    <row r="51" spans="1:20" x14ac:dyDescent="0.25">
      <c r="A51" s="1" t="s">
        <v>48</v>
      </c>
      <c r="B51" s="5">
        <v>0</v>
      </c>
      <c r="C51" s="11">
        <f t="shared" si="0"/>
        <v>0</v>
      </c>
      <c r="D51" s="5">
        <v>43592243.842731535</v>
      </c>
      <c r="E51" s="11">
        <f t="shared" si="1"/>
        <v>0.2547739648485382</v>
      </c>
      <c r="F51" s="5">
        <v>9445990.7317308132</v>
      </c>
      <c r="G51" s="11">
        <f t="shared" si="2"/>
        <v>5.5206896881195372E-2</v>
      </c>
      <c r="H51" s="5">
        <v>926527.01337806229</v>
      </c>
      <c r="I51" s="11">
        <f t="shared" si="3"/>
        <v>5.4150679095396632E-3</v>
      </c>
      <c r="J51" s="5">
        <v>16684798.300005291</v>
      </c>
      <c r="K51" s="11">
        <f t="shared" si="4"/>
        <v>9.7513957550025829E-2</v>
      </c>
      <c r="L51" s="5">
        <v>62752925.918202043</v>
      </c>
      <c r="M51" s="11">
        <f t="shared" si="5"/>
        <v>0.36675817376381048</v>
      </c>
      <c r="N51" s="5">
        <v>19210200.964158293</v>
      </c>
      <c r="O51" s="11">
        <f t="shared" si="6"/>
        <v>0.11227362103297366</v>
      </c>
      <c r="P51" s="8">
        <v>18488955.69411286</v>
      </c>
      <c r="Q51" s="11">
        <f t="shared" si="7"/>
        <v>0.10805831801391678</v>
      </c>
      <c r="R51" s="5">
        <v>171101642.4643189</v>
      </c>
      <c r="S51" s="5">
        <f t="shared" si="8"/>
        <v>171101642.4643189</v>
      </c>
      <c r="T51" t="str">
        <f t="shared" si="9"/>
        <v>TRUE</v>
      </c>
    </row>
    <row r="52" spans="1:20" x14ac:dyDescent="0.25">
      <c r="A52" s="1" t="s">
        <v>49</v>
      </c>
      <c r="B52" s="5">
        <v>367292.52637507068</v>
      </c>
      <c r="C52" s="11">
        <f t="shared" si="0"/>
        <v>7.0977257363165835E-4</v>
      </c>
      <c r="D52" s="5">
        <v>229247573.10820684</v>
      </c>
      <c r="E52" s="11">
        <f t="shared" si="1"/>
        <v>0.44300830613053171</v>
      </c>
      <c r="F52" s="5">
        <v>38612617.917047054</v>
      </c>
      <c r="G52" s="11">
        <f t="shared" si="2"/>
        <v>7.4616757014140306E-2</v>
      </c>
      <c r="H52" s="5">
        <v>346661.49341333361</v>
      </c>
      <c r="I52" s="11">
        <f t="shared" si="3"/>
        <v>6.69904238965414E-4</v>
      </c>
      <c r="J52" s="5">
        <v>97832401.00340578</v>
      </c>
      <c r="K52" s="11">
        <f t="shared" si="4"/>
        <v>0.18905572550050334</v>
      </c>
      <c r="L52" s="5">
        <v>98261793.541430458</v>
      </c>
      <c r="M52" s="11">
        <f t="shared" si="5"/>
        <v>0.18988550292565243</v>
      </c>
      <c r="N52" s="5">
        <v>30749811.044760473</v>
      </c>
      <c r="O52" s="11">
        <f t="shared" si="6"/>
        <v>5.9422315883550715E-2</v>
      </c>
      <c r="P52" s="8">
        <v>22061025.118466116</v>
      </c>
      <c r="Q52" s="11">
        <f t="shared" si="7"/>
        <v>4.2631715733024329E-2</v>
      </c>
      <c r="R52" s="5">
        <v>517479175.75310516</v>
      </c>
      <c r="S52" s="5">
        <f t="shared" si="8"/>
        <v>517479175.75310516</v>
      </c>
      <c r="T52" t="str">
        <f t="shared" si="9"/>
        <v>TRUE</v>
      </c>
    </row>
    <row r="53" spans="1:20" x14ac:dyDescent="0.25">
      <c r="A53" s="2" t="s">
        <v>50</v>
      </c>
      <c r="B53" s="5">
        <v>21641.14813848738</v>
      </c>
      <c r="C53" s="11">
        <f t="shared" si="0"/>
        <v>4.8453806869612113E-4</v>
      </c>
      <c r="D53" s="5">
        <v>19196944.356448088</v>
      </c>
      <c r="E53" s="11">
        <f t="shared" si="1"/>
        <v>0.42981316350761795</v>
      </c>
      <c r="F53" s="5">
        <v>1325900.3226110542</v>
      </c>
      <c r="G53" s="11">
        <f t="shared" si="2"/>
        <v>2.9686464761034089E-2</v>
      </c>
      <c r="H53" s="5">
        <v>10637.976149010199</v>
      </c>
      <c r="I53" s="11">
        <f t="shared" si="3"/>
        <v>2.3818072798595421E-4</v>
      </c>
      <c r="J53" s="5">
        <v>10451860.843490349</v>
      </c>
      <c r="K53" s="11">
        <f t="shared" si="4"/>
        <v>0.23401366854371522</v>
      </c>
      <c r="L53" s="5">
        <v>9879453.6381909978</v>
      </c>
      <c r="M53" s="11">
        <f t="shared" si="5"/>
        <v>0.22119766266506974</v>
      </c>
      <c r="N53" s="5">
        <v>1682996.9083279492</v>
      </c>
      <c r="O53" s="11">
        <f t="shared" si="6"/>
        <v>3.7681737880278912E-2</v>
      </c>
      <c r="P53" s="8">
        <v>2094027.8792631582</v>
      </c>
      <c r="Q53" s="11">
        <f t="shared" si="7"/>
        <v>4.6884583845601992E-2</v>
      </c>
      <c r="R53" s="5">
        <v>44663463.072619095</v>
      </c>
      <c r="S53" s="5">
        <f t="shared" si="8"/>
        <v>44663463.072619095</v>
      </c>
      <c r="T53" t="str">
        <f t="shared" si="9"/>
        <v>TRUE</v>
      </c>
    </row>
  </sheetData>
  <conditionalFormatting sqref="C1:C1048576">
    <cfRule type="colorScale" priority="15">
      <colorScale>
        <cfvo type="min"/>
        <cfvo type="max"/>
        <color rgb="FFFCFCFF"/>
        <color rgb="FF63BE7B"/>
      </colorScale>
    </cfRule>
  </conditionalFormatting>
  <conditionalFormatting sqref="E3:E1048576 E1">
    <cfRule type="colorScale" priority="14">
      <colorScale>
        <cfvo type="min"/>
        <cfvo type="max"/>
        <color rgb="FFFCFCFF"/>
        <color rgb="FF63BE7B"/>
      </colorScale>
    </cfRule>
  </conditionalFormatting>
  <conditionalFormatting sqref="G3:G1048576 G1">
    <cfRule type="colorScale" priority="13">
      <colorScale>
        <cfvo type="min"/>
        <cfvo type="max"/>
        <color rgb="FFFCFCFF"/>
        <color rgb="FF63BE7B"/>
      </colorScale>
    </cfRule>
  </conditionalFormatting>
  <conditionalFormatting sqref="I3:I1048576 I1">
    <cfRule type="colorScale" priority="12">
      <colorScale>
        <cfvo type="min"/>
        <cfvo type="max"/>
        <color rgb="FFFCFCFF"/>
        <color rgb="FF63BE7B"/>
      </colorScale>
    </cfRule>
  </conditionalFormatting>
  <conditionalFormatting sqref="K3:K1048576 K1">
    <cfRule type="colorScale" priority="11">
      <colorScale>
        <cfvo type="min"/>
        <cfvo type="max"/>
        <color rgb="FFFCFCFF"/>
        <color rgb="FF63BE7B"/>
      </colorScale>
    </cfRule>
  </conditionalFormatting>
  <conditionalFormatting sqref="M3:M1048576 M1">
    <cfRule type="colorScale" priority="10">
      <colorScale>
        <cfvo type="min"/>
        <cfvo type="max"/>
        <color rgb="FFFCFCFF"/>
        <color rgb="FF63BE7B"/>
      </colorScale>
    </cfRule>
  </conditionalFormatting>
  <conditionalFormatting sqref="O3:O1048576 O1">
    <cfRule type="colorScale" priority="9">
      <colorScale>
        <cfvo type="min"/>
        <cfvo type="max"/>
        <color rgb="FFFCFCFF"/>
        <color rgb="FF63BE7B"/>
      </colorScale>
    </cfRule>
  </conditionalFormatting>
  <conditionalFormatting sqref="Q3:Q1048576 Q1">
    <cfRule type="colorScale" priority="8">
      <colorScale>
        <cfvo type="min"/>
        <cfvo type="max"/>
        <color rgb="FFFCFCFF"/>
        <color rgb="FF63BE7B"/>
      </colorScale>
    </cfRule>
  </conditionalFormatting>
  <conditionalFormatting sqref="E2">
    <cfRule type="colorScale" priority="7">
      <colorScale>
        <cfvo type="min"/>
        <cfvo type="max"/>
        <color rgb="FFFCFCFF"/>
        <color rgb="FF63BE7B"/>
      </colorScale>
    </cfRule>
  </conditionalFormatting>
  <conditionalFormatting sqref="G2">
    <cfRule type="colorScale" priority="6">
      <colorScale>
        <cfvo type="min"/>
        <cfvo type="max"/>
        <color rgb="FFFCFCFF"/>
        <color rgb="FF63BE7B"/>
      </colorScale>
    </cfRule>
  </conditionalFormatting>
  <conditionalFormatting sqref="I2">
    <cfRule type="colorScale" priority="5">
      <colorScale>
        <cfvo type="min"/>
        <cfvo type="max"/>
        <color rgb="FFFCFCFF"/>
        <color rgb="FF63BE7B"/>
      </colorScale>
    </cfRule>
  </conditionalFormatting>
  <conditionalFormatting sqref="K2">
    <cfRule type="colorScale" priority="4">
      <colorScale>
        <cfvo type="min"/>
        <cfvo type="max"/>
        <color rgb="FFFCFCFF"/>
        <color rgb="FF63BE7B"/>
      </colorScale>
    </cfRule>
  </conditionalFormatting>
  <conditionalFormatting sqref="M2">
    <cfRule type="colorScale" priority="3">
      <colorScale>
        <cfvo type="min"/>
        <cfvo type="max"/>
        <color rgb="FFFCFCFF"/>
        <color rgb="FF63BE7B"/>
      </colorScale>
    </cfRule>
  </conditionalFormatting>
  <conditionalFormatting sqref="O2">
    <cfRule type="colorScale" priority="2">
      <colorScale>
        <cfvo type="min"/>
        <cfvo type="max"/>
        <color rgb="FFFCFCFF"/>
        <color rgb="FF63BE7B"/>
      </colorScale>
    </cfRule>
  </conditionalFormatting>
  <conditionalFormatting sqref="Q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State Profiles</vt:lpstr>
      <vt:lpstr>RAW DATA</vt:lpstr>
      <vt:lpstr>COAL</vt:lpstr>
      <vt:lpstr>ELCOOL</vt:lpstr>
      <vt:lpstr>ELHEAT</vt:lpstr>
      <vt:lpstr>FO</vt:lpstr>
      <vt:lpstr>KEROSENE</vt:lpstr>
      <vt:lpstr>LPG</vt:lpstr>
      <vt:lpstr>NG</vt:lpstr>
      <vt:lpstr>StateList</vt:lpstr>
      <vt:lpstr>TOTALHC</vt:lpstr>
      <vt:lpstr>WOOD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nicolas-cavallo</dc:creator>
  <cp:lastModifiedBy>Gina Talt</cp:lastModifiedBy>
  <dcterms:created xsi:type="dcterms:W3CDTF">2015-02-04T15:38:36Z</dcterms:created>
  <dcterms:modified xsi:type="dcterms:W3CDTF">2016-08-09T13:12:17Z</dcterms:modified>
</cp:coreProperties>
</file>